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80" yWindow="65256" windowWidth="23660" windowHeight="16740" tabRatio="500" activeTab="2"/>
  </bookViews>
  <sheets>
    <sheet name="Example 1" sheetId="1" r:id="rId1"/>
    <sheet name="Example 2" sheetId="2" r:id="rId2"/>
    <sheet name="Examples 4 and 5" sheetId="3" r:id="rId3"/>
  </sheets>
  <definedNames/>
  <calcPr fullCalcOnLoad="1"/>
</workbook>
</file>

<file path=xl/sharedStrings.xml><?xml version="1.0" encoding="utf-8"?>
<sst xmlns="http://schemas.openxmlformats.org/spreadsheetml/2006/main" count="52" uniqueCount="31">
  <si>
    <t>Error Analysis in Experimental Physical Science</t>
  </si>
  <si>
    <t>Mini-Version</t>
  </si>
  <si>
    <t>Calculations</t>
  </si>
  <si>
    <t>Trial #</t>
  </si>
  <si>
    <t>Time (s)</t>
  </si>
  <si>
    <t>histmin</t>
  </si>
  <si>
    <t>histdel</t>
  </si>
  <si>
    <t>xcenter</t>
  </si>
  <si>
    <t>xmin</t>
  </si>
  <si>
    <t>xmax</t>
  </si>
  <si>
    <t>Example 2</t>
  </si>
  <si>
    <t>mean</t>
  </si>
  <si>
    <t>std. dev</t>
  </si>
  <si>
    <t>mean - stdev</t>
  </si>
  <si>
    <t>mean + stdev</t>
  </si>
  <si>
    <t>Example 4</t>
  </si>
  <si>
    <t>d</t>
  </si>
  <si>
    <t>stdev:</t>
  </si>
  <si>
    <t>mean:</t>
  </si>
  <si>
    <t>acceleration</t>
  </si>
  <si>
    <t>fractional</t>
  </si>
  <si>
    <t>frac squared</t>
  </si>
  <si>
    <t>error in mean</t>
  </si>
  <si>
    <t>Example 1</t>
  </si>
  <si>
    <t>Example 2</t>
  </si>
  <si>
    <t>num in 1-sig range</t>
  </si>
  <si>
    <t>perc in 1-sig range</t>
  </si>
  <si>
    <t>Example 4</t>
  </si>
  <si>
    <t>acceleration = 2d/t^2</t>
  </si>
  <si>
    <t>Part b calcs</t>
  </si>
  <si>
    <t>error in mean Example 5 calcs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</si>
</sst>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General"/>
    <numFmt numFmtId="170" formatCode="0%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168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170" fontId="0" fillId="0" borderId="0" xfId="0" applyNumberFormat="1" applyAlignment="1">
      <alignment/>
    </xf>
    <xf numFmtId="0" fontId="1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Time for cart to move 1.50 m</a:t>
            </a:r>
          </a:p>
        </c:rich>
      </c:tx>
      <c:layout>
        <c:manualLayout>
          <c:xMode val="factor"/>
          <c:yMode val="factor"/>
          <c:x val="-0.0022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21025"/>
          <c:w val="0.92975"/>
          <c:h val="0.719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FF9A99"/>
                </a:gs>
                <a:gs pos="100000">
                  <a:srgbClr val="D1403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'Example 1'!$A$41:$A$61</c:f>
              <c:numCache/>
            </c:numRef>
          </c:cat>
          <c:val>
            <c:numRef>
              <c:f>'Example 1'!$D$41:$D$61</c:f>
              <c:numCache/>
            </c:numRef>
          </c:val>
        </c:ser>
        <c:axId val="59424034"/>
        <c:axId val="65054259"/>
      </c:barChart>
      <c:catAx>
        <c:axId val="59424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(s)</a:t>
                </a:r>
              </a:p>
            </c:rich>
          </c:tx>
          <c:layout>
            <c:manualLayout>
              <c:xMode val="factor"/>
              <c:yMode val="factor"/>
              <c:x val="-0.035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282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054259"/>
        <c:crosses val="autoZero"/>
        <c:auto val="1"/>
        <c:lblOffset val="100"/>
        <c:tickLblSkip val="1"/>
        <c:noMultiLvlLbl val="0"/>
      </c:catAx>
      <c:valAx>
        <c:axId val="65054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 of trials per 0.05 s bin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240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3</xdr:row>
      <xdr:rowOff>95250</xdr:rowOff>
    </xdr:from>
    <xdr:to>
      <xdr:col>8</xdr:col>
      <xdr:colOff>304800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2581275" y="581025"/>
        <a:ext cx="4810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zoomScale="150" zoomScaleNormal="150" workbookViewId="0" topLeftCell="A1">
      <selection activeCell="A1" sqref="A1:I121"/>
    </sheetView>
  </sheetViews>
  <sheetFormatPr defaultColWidth="11.00390625" defaultRowHeight="12.75"/>
  <cols>
    <col min="2" max="2" width="14.875" style="0" customWidth="1"/>
    <col min="3" max="3" width="10.875" style="0" bestFit="1" customWidth="1"/>
    <col min="4" max="4" width="12.25390625" style="0" bestFit="1" customWidth="1"/>
  </cols>
  <sheetData>
    <row r="1" spans="1:6" ht="12.75">
      <c r="A1" s="5" t="s">
        <v>0</v>
      </c>
      <c r="B1" s="6"/>
      <c r="C1" s="6"/>
      <c r="D1" s="6"/>
      <c r="E1" s="6"/>
      <c r="F1" s="6"/>
    </row>
    <row r="2" ht="12.75">
      <c r="A2" t="s">
        <v>1</v>
      </c>
    </row>
    <row r="3" ht="12.75">
      <c r="A3" t="s">
        <v>2</v>
      </c>
    </row>
    <row r="5" ht="12.75">
      <c r="A5" s="2" t="s">
        <v>23</v>
      </c>
    </row>
    <row r="6" spans="1:2" ht="12.75">
      <c r="A6" s="2" t="s">
        <v>3</v>
      </c>
      <c r="B6" s="2" t="s">
        <v>4</v>
      </c>
    </row>
    <row r="7" spans="1:2" ht="12.75">
      <c r="A7">
        <v>1</v>
      </c>
      <c r="B7">
        <v>5.55</v>
      </c>
    </row>
    <row r="8" spans="1:2" ht="12.75">
      <c r="A8">
        <v>2</v>
      </c>
      <c r="B8">
        <v>5.5</v>
      </c>
    </row>
    <row r="9" spans="1:2" ht="12.75">
      <c r="A9">
        <v>3</v>
      </c>
      <c r="B9">
        <v>5.56</v>
      </c>
    </row>
    <row r="10" spans="1:2" ht="12.75">
      <c r="A10">
        <v>4</v>
      </c>
      <c r="B10">
        <v>5.51</v>
      </c>
    </row>
    <row r="11" spans="1:2" ht="12.75">
      <c r="A11">
        <v>5</v>
      </c>
      <c r="B11">
        <v>5.49</v>
      </c>
    </row>
    <row r="12" spans="1:2" ht="12.75">
      <c r="A12">
        <v>6</v>
      </c>
      <c r="B12">
        <v>5.46</v>
      </c>
    </row>
    <row r="13" spans="1:2" ht="12.75">
      <c r="A13">
        <v>7</v>
      </c>
      <c r="B13">
        <v>5.49</v>
      </c>
    </row>
    <row r="14" spans="1:2" ht="12.75">
      <c r="A14">
        <v>8</v>
      </c>
      <c r="B14">
        <v>5.51</v>
      </c>
    </row>
    <row r="15" spans="1:2" ht="12.75">
      <c r="A15">
        <v>9</v>
      </c>
      <c r="B15">
        <v>5.32</v>
      </c>
    </row>
    <row r="16" spans="1:2" ht="12.75">
      <c r="A16">
        <v>10</v>
      </c>
      <c r="B16">
        <v>5.5</v>
      </c>
    </row>
    <row r="17" spans="1:2" ht="12.75">
      <c r="A17">
        <v>11</v>
      </c>
      <c r="B17">
        <v>5.49</v>
      </c>
    </row>
    <row r="18" spans="1:2" ht="12.75">
      <c r="A18">
        <v>12</v>
      </c>
      <c r="B18">
        <v>5.45</v>
      </c>
    </row>
    <row r="19" spans="1:2" ht="12.75">
      <c r="A19">
        <v>13</v>
      </c>
      <c r="B19">
        <v>5.3</v>
      </c>
    </row>
    <row r="20" spans="1:2" ht="12.75">
      <c r="A20">
        <v>14</v>
      </c>
      <c r="B20">
        <v>5.67</v>
      </c>
    </row>
    <row r="21" spans="1:2" ht="12.75">
      <c r="A21">
        <v>15</v>
      </c>
      <c r="B21">
        <v>5.64</v>
      </c>
    </row>
    <row r="22" spans="1:2" ht="12.75">
      <c r="A22">
        <v>16</v>
      </c>
      <c r="B22">
        <v>5.61</v>
      </c>
    </row>
    <row r="23" spans="1:2" ht="12.75">
      <c r="A23">
        <v>17</v>
      </c>
      <c r="B23">
        <v>5.66</v>
      </c>
    </row>
    <row r="24" spans="1:2" ht="12.75">
      <c r="A24">
        <v>18</v>
      </c>
      <c r="B24">
        <v>5.69</v>
      </c>
    </row>
    <row r="25" spans="1:2" ht="12.75">
      <c r="A25">
        <v>19</v>
      </c>
      <c r="B25">
        <v>5.38</v>
      </c>
    </row>
    <row r="26" spans="1:2" ht="12.75">
      <c r="A26">
        <v>20</v>
      </c>
      <c r="B26">
        <v>5.37</v>
      </c>
    </row>
    <row r="27" spans="1:2" ht="12.75">
      <c r="A27">
        <v>21</v>
      </c>
      <c r="B27">
        <v>5.74</v>
      </c>
    </row>
    <row r="28" spans="1:2" ht="12.75">
      <c r="A28">
        <v>22</v>
      </c>
      <c r="B28">
        <v>5.54</v>
      </c>
    </row>
    <row r="29" spans="1:2" ht="12.75">
      <c r="A29">
        <v>23</v>
      </c>
      <c r="B29">
        <v>5.56</v>
      </c>
    </row>
    <row r="30" spans="1:2" ht="12.75">
      <c r="A30">
        <v>24</v>
      </c>
      <c r="B30">
        <v>5.47</v>
      </c>
    </row>
    <row r="31" spans="1:2" ht="12.75">
      <c r="A31">
        <v>25</v>
      </c>
      <c r="B31">
        <v>5.49</v>
      </c>
    </row>
    <row r="32" spans="1:2" ht="12.75">
      <c r="A32">
        <v>26</v>
      </c>
      <c r="B32">
        <v>5.54</v>
      </c>
    </row>
    <row r="33" spans="1:2" ht="12.75">
      <c r="A33">
        <v>27</v>
      </c>
      <c r="B33">
        <v>5.45</v>
      </c>
    </row>
    <row r="34" spans="1:2" ht="12.75">
      <c r="A34">
        <v>28</v>
      </c>
      <c r="B34">
        <v>5.59</v>
      </c>
    </row>
    <row r="35" spans="1:2" ht="12.75">
      <c r="A35">
        <v>29</v>
      </c>
      <c r="B35">
        <v>5.52</v>
      </c>
    </row>
    <row r="36" spans="1:2" ht="12.75">
      <c r="A36">
        <v>30</v>
      </c>
      <c r="B36">
        <v>5.45</v>
      </c>
    </row>
    <row r="38" spans="1:2" ht="12.75">
      <c r="A38" t="s">
        <v>5</v>
      </c>
      <c r="B38">
        <v>5</v>
      </c>
    </row>
    <row r="39" spans="1:2" ht="12.75">
      <c r="A39" t="s">
        <v>6</v>
      </c>
      <c r="B39">
        <v>0.05</v>
      </c>
    </row>
    <row r="40" spans="1:3" ht="12.75">
      <c r="A40" t="s">
        <v>7</v>
      </c>
      <c r="B40" t="s">
        <v>8</v>
      </c>
      <c r="C40" t="s">
        <v>9</v>
      </c>
    </row>
    <row r="41" spans="1:4" ht="12.75">
      <c r="A41" s="4">
        <f>B38</f>
        <v>5</v>
      </c>
      <c r="B41">
        <f>A41-($B$39/2)</f>
        <v>4.975</v>
      </c>
      <c r="C41">
        <f>A41+($B$39/2)</f>
        <v>5.025</v>
      </c>
      <c r="D41">
        <f>COUNTIF($B$7:$B$36,"&lt;"&amp;C41)-COUNTIF($B$7:$B$36,"&lt;="&amp;B41)</f>
        <v>0</v>
      </c>
    </row>
    <row r="42" spans="1:4" ht="12.75">
      <c r="A42" s="4">
        <f>A41+$B$39</f>
        <v>5.05</v>
      </c>
      <c r="B42">
        <f aca="true" t="shared" si="0" ref="B42:B61">A42-($B$39/2)</f>
        <v>5.0249999999999995</v>
      </c>
      <c r="C42">
        <f aca="true" t="shared" si="1" ref="C42:C51">A42+($B$39/2)</f>
        <v>5.075</v>
      </c>
      <c r="D42">
        <f aca="true" t="shared" si="2" ref="D42:D61">COUNTIF($B$7:$B$36,"&lt;"&amp;C42)-COUNTIF($B$7:$B$36,"&lt;="&amp;B42)</f>
        <v>0</v>
      </c>
    </row>
    <row r="43" spans="1:4" ht="12.75">
      <c r="A43" s="4">
        <f aca="true" t="shared" si="3" ref="A43:A61">A42+$B$39</f>
        <v>5.1</v>
      </c>
      <c r="B43">
        <f t="shared" si="0"/>
        <v>5.074999999999999</v>
      </c>
      <c r="C43">
        <f t="shared" si="1"/>
        <v>5.125</v>
      </c>
      <c r="D43">
        <f t="shared" si="2"/>
        <v>0</v>
      </c>
    </row>
    <row r="44" spans="1:4" ht="12.75">
      <c r="A44" s="4">
        <f t="shared" si="3"/>
        <v>5.1499999999999995</v>
      </c>
      <c r="B44">
        <f t="shared" si="0"/>
        <v>5.124999999999999</v>
      </c>
      <c r="C44">
        <f t="shared" si="1"/>
        <v>5.175</v>
      </c>
      <c r="D44">
        <f t="shared" si="2"/>
        <v>0</v>
      </c>
    </row>
    <row r="45" spans="1:4" ht="12.75">
      <c r="A45" s="4">
        <f t="shared" si="3"/>
        <v>5.199999999999999</v>
      </c>
      <c r="B45">
        <f t="shared" si="0"/>
        <v>5.174999999999999</v>
      </c>
      <c r="C45">
        <f t="shared" si="1"/>
        <v>5.225</v>
      </c>
      <c r="D45">
        <f t="shared" si="2"/>
        <v>0</v>
      </c>
    </row>
    <row r="46" spans="1:4" ht="12.75">
      <c r="A46" s="4">
        <f t="shared" si="3"/>
        <v>5.249999999999999</v>
      </c>
      <c r="B46">
        <f t="shared" si="0"/>
        <v>5.224999999999999</v>
      </c>
      <c r="C46">
        <f t="shared" si="1"/>
        <v>5.2749999999999995</v>
      </c>
      <c r="D46">
        <f t="shared" si="2"/>
        <v>0</v>
      </c>
    </row>
    <row r="47" spans="1:4" ht="12.75">
      <c r="A47" s="4">
        <f t="shared" si="3"/>
        <v>5.299999999999999</v>
      </c>
      <c r="B47">
        <f t="shared" si="0"/>
        <v>5.274999999999999</v>
      </c>
      <c r="C47">
        <f t="shared" si="1"/>
        <v>5.324999999999999</v>
      </c>
      <c r="D47">
        <f t="shared" si="2"/>
        <v>2</v>
      </c>
    </row>
    <row r="48" spans="1:4" ht="12.75">
      <c r="A48" s="4">
        <f t="shared" si="3"/>
        <v>5.349999999999999</v>
      </c>
      <c r="B48">
        <f t="shared" si="0"/>
        <v>5.324999999999998</v>
      </c>
      <c r="C48">
        <f t="shared" si="1"/>
        <v>5.374999999999999</v>
      </c>
      <c r="D48">
        <f t="shared" si="2"/>
        <v>1</v>
      </c>
    </row>
    <row r="49" spans="1:4" ht="12.75">
      <c r="A49" s="4">
        <f t="shared" si="3"/>
        <v>5.399999999999999</v>
      </c>
      <c r="B49">
        <f t="shared" si="0"/>
        <v>5.374999999999998</v>
      </c>
      <c r="C49">
        <f t="shared" si="1"/>
        <v>5.424999999999999</v>
      </c>
      <c r="D49">
        <f t="shared" si="2"/>
        <v>1</v>
      </c>
    </row>
    <row r="50" spans="1:4" ht="12.75">
      <c r="A50" s="4">
        <f t="shared" si="3"/>
        <v>5.449999999999998</v>
      </c>
      <c r="B50">
        <f t="shared" si="0"/>
        <v>5.424999999999998</v>
      </c>
      <c r="C50">
        <f t="shared" si="1"/>
        <v>5.474999999999999</v>
      </c>
      <c r="D50">
        <f t="shared" si="2"/>
        <v>5</v>
      </c>
    </row>
    <row r="51" spans="1:4" ht="12.75">
      <c r="A51" s="4">
        <f t="shared" si="3"/>
        <v>5.499999999999998</v>
      </c>
      <c r="B51">
        <f t="shared" si="0"/>
        <v>5.474999999999998</v>
      </c>
      <c r="C51">
        <f t="shared" si="1"/>
        <v>5.524999999999999</v>
      </c>
      <c r="D51">
        <f t="shared" si="2"/>
        <v>9</v>
      </c>
    </row>
    <row r="52" spans="1:4" ht="12.75">
      <c r="A52" s="4">
        <f t="shared" si="3"/>
        <v>5.549999999999998</v>
      </c>
      <c r="B52">
        <f t="shared" si="0"/>
        <v>5.524999999999998</v>
      </c>
      <c r="C52">
        <f aca="true" t="shared" si="4" ref="C52:C61">A52+($B$39/2)</f>
        <v>5.574999999999998</v>
      </c>
      <c r="D52">
        <f t="shared" si="2"/>
        <v>5</v>
      </c>
    </row>
    <row r="53" spans="1:4" ht="12.75">
      <c r="A53" s="4">
        <f t="shared" si="3"/>
        <v>5.599999999999998</v>
      </c>
      <c r="B53">
        <f t="shared" si="0"/>
        <v>5.5749999999999975</v>
      </c>
      <c r="C53">
        <f t="shared" si="4"/>
        <v>5.624999999999998</v>
      </c>
      <c r="D53">
        <f t="shared" si="2"/>
        <v>2</v>
      </c>
    </row>
    <row r="54" spans="1:4" ht="12.75">
      <c r="A54" s="4">
        <f t="shared" si="3"/>
        <v>5.649999999999998</v>
      </c>
      <c r="B54">
        <f t="shared" si="0"/>
        <v>5.624999999999997</v>
      </c>
      <c r="C54">
        <f t="shared" si="4"/>
        <v>5.674999999999998</v>
      </c>
      <c r="D54">
        <f t="shared" si="2"/>
        <v>3</v>
      </c>
    </row>
    <row r="55" spans="1:4" ht="12.75">
      <c r="A55" s="4">
        <f t="shared" si="3"/>
        <v>5.6999999999999975</v>
      </c>
      <c r="B55">
        <f t="shared" si="0"/>
        <v>5.674999999999997</v>
      </c>
      <c r="C55">
        <f t="shared" si="4"/>
        <v>5.724999999999998</v>
      </c>
      <c r="D55">
        <f t="shared" si="2"/>
        <v>1</v>
      </c>
    </row>
    <row r="56" spans="1:4" ht="12.75">
      <c r="A56" s="4">
        <f t="shared" si="3"/>
        <v>5.749999999999997</v>
      </c>
      <c r="B56">
        <f t="shared" si="0"/>
        <v>5.724999999999997</v>
      </c>
      <c r="C56">
        <f t="shared" si="4"/>
        <v>5.774999999999998</v>
      </c>
      <c r="D56">
        <f t="shared" si="2"/>
        <v>1</v>
      </c>
    </row>
    <row r="57" spans="1:4" ht="12.75">
      <c r="A57" s="4">
        <f t="shared" si="3"/>
        <v>5.799999999999997</v>
      </c>
      <c r="B57">
        <f t="shared" si="0"/>
        <v>5.774999999999997</v>
      </c>
      <c r="C57">
        <f t="shared" si="4"/>
        <v>5.8249999999999975</v>
      </c>
      <c r="D57">
        <f t="shared" si="2"/>
        <v>0</v>
      </c>
    </row>
    <row r="58" spans="1:4" ht="12.75">
      <c r="A58" s="4">
        <f t="shared" si="3"/>
        <v>5.849999999999997</v>
      </c>
      <c r="B58">
        <f t="shared" si="0"/>
        <v>5.824999999999997</v>
      </c>
      <c r="C58">
        <f t="shared" si="4"/>
        <v>5.874999999999997</v>
      </c>
      <c r="D58">
        <f t="shared" si="2"/>
        <v>0</v>
      </c>
    </row>
    <row r="59" spans="1:4" ht="12.75">
      <c r="A59" s="4">
        <f t="shared" si="3"/>
        <v>5.899999999999997</v>
      </c>
      <c r="B59">
        <f t="shared" si="0"/>
        <v>5.8749999999999964</v>
      </c>
      <c r="C59">
        <f t="shared" si="4"/>
        <v>5.924999999999997</v>
      </c>
      <c r="D59">
        <f t="shared" si="2"/>
        <v>0</v>
      </c>
    </row>
    <row r="60" spans="1:4" ht="12.75">
      <c r="A60" s="4">
        <f t="shared" si="3"/>
        <v>5.949999999999997</v>
      </c>
      <c r="B60">
        <f t="shared" si="0"/>
        <v>5.924999999999996</v>
      </c>
      <c r="C60">
        <f t="shared" si="4"/>
        <v>5.974999999999997</v>
      </c>
      <c r="D60">
        <f t="shared" si="2"/>
        <v>0</v>
      </c>
    </row>
    <row r="61" spans="1:4" ht="12.75">
      <c r="A61" s="4">
        <f t="shared" si="3"/>
        <v>5.9999999999999964</v>
      </c>
      <c r="B61">
        <f t="shared" si="0"/>
        <v>5.974999999999996</v>
      </c>
      <c r="C61">
        <f t="shared" si="4"/>
        <v>6.024999999999997</v>
      </c>
      <c r="D61">
        <f t="shared" si="2"/>
        <v>0</v>
      </c>
    </row>
    <row r="62" ht="12.75">
      <c r="A62" s="3"/>
    </row>
    <row r="65" ht="12.75">
      <c r="A65" t="s">
        <v>10</v>
      </c>
    </row>
    <row r="66" spans="1:2" ht="12.75">
      <c r="A66" t="s">
        <v>11</v>
      </c>
      <c r="B66">
        <f>AVERAGE(B7:B36)</f>
        <v>5.516666666666667</v>
      </c>
    </row>
    <row r="67" spans="1:2" ht="12.75">
      <c r="A67" t="s">
        <v>12</v>
      </c>
      <c r="B67">
        <f>STDEV(B7:B36)</f>
        <v>0.10293397057747071</v>
      </c>
    </row>
    <row r="68" spans="1:2" ht="12.75">
      <c r="A68" t="s">
        <v>13</v>
      </c>
      <c r="B68">
        <f>B66-B67</f>
        <v>5.413732696089196</v>
      </c>
    </row>
    <row r="69" spans="1:2" ht="12.75">
      <c r="A69" t="s">
        <v>14</v>
      </c>
      <c r="B69">
        <f>B66+B67</f>
        <v>5.619600637244138</v>
      </c>
    </row>
    <row r="70" ht="12.75">
      <c r="B70">
        <f>COUNTIF($B$7:$B$36,"&lt;"&amp;B69)-COUNTIF($B$7:$B$36,"&lt;="&amp;B68)</f>
        <v>21</v>
      </c>
    </row>
    <row r="71" ht="12.75">
      <c r="B71">
        <f>B70/30</f>
        <v>0.7</v>
      </c>
    </row>
    <row r="75" ht="12.75">
      <c r="B75">
        <f>5.49-B67</f>
        <v>5.387066029422529</v>
      </c>
    </row>
    <row r="76" ht="12.75">
      <c r="B76">
        <f>5.49+B67</f>
        <v>5.592933970577471</v>
      </c>
    </row>
    <row r="79" spans="1:3" ht="12.75">
      <c r="A79" t="s">
        <v>15</v>
      </c>
      <c r="B79" t="s">
        <v>16</v>
      </c>
      <c r="C79">
        <v>1.5</v>
      </c>
    </row>
    <row r="80" spans="1:3" ht="12.75">
      <c r="A80" s="2" t="s">
        <v>3</v>
      </c>
      <c r="B80" s="2" t="s">
        <v>4</v>
      </c>
      <c r="C80" s="2" t="s">
        <v>19</v>
      </c>
    </row>
    <row r="81" spans="1:3" ht="12.75">
      <c r="A81">
        <v>1</v>
      </c>
      <c r="B81">
        <v>5.55</v>
      </c>
      <c r="C81">
        <f>2*$C$79/B81^2</f>
        <v>0.09739469198928659</v>
      </c>
    </row>
    <row r="82" spans="1:3" ht="12.75">
      <c r="A82">
        <v>2</v>
      </c>
      <c r="B82">
        <v>5.5</v>
      </c>
      <c r="C82">
        <f aca="true" t="shared" si="5" ref="C82:C110">2*$C$79/B82^2</f>
        <v>0.09917355371900827</v>
      </c>
    </row>
    <row r="83" spans="1:3" ht="12.75">
      <c r="A83">
        <v>3</v>
      </c>
      <c r="B83">
        <v>5.56</v>
      </c>
      <c r="C83">
        <f t="shared" si="5"/>
        <v>0.09704466642513329</v>
      </c>
    </row>
    <row r="84" spans="1:3" ht="12.75">
      <c r="A84">
        <v>4</v>
      </c>
      <c r="B84">
        <v>5.51</v>
      </c>
      <c r="C84">
        <f t="shared" si="5"/>
        <v>0.0988139037750205</v>
      </c>
    </row>
    <row r="85" spans="1:3" ht="12.75">
      <c r="A85">
        <v>5</v>
      </c>
      <c r="B85">
        <v>5.49</v>
      </c>
      <c r="C85">
        <f t="shared" si="5"/>
        <v>0.09953517075258542</v>
      </c>
    </row>
    <row r="86" spans="1:3" ht="12.75">
      <c r="A86">
        <v>6</v>
      </c>
      <c r="B86">
        <v>5.46</v>
      </c>
      <c r="C86">
        <f t="shared" si="5"/>
        <v>0.1006319687638369</v>
      </c>
    </row>
    <row r="87" spans="1:3" ht="12.75">
      <c r="A87">
        <v>7</v>
      </c>
      <c r="B87">
        <v>5.49</v>
      </c>
      <c r="C87">
        <f t="shared" si="5"/>
        <v>0.09953517075258542</v>
      </c>
    </row>
    <row r="88" spans="1:3" ht="12.75">
      <c r="A88">
        <v>8</v>
      </c>
      <c r="B88">
        <v>5.51</v>
      </c>
      <c r="C88">
        <f t="shared" si="5"/>
        <v>0.0988139037750205</v>
      </c>
    </row>
    <row r="89" spans="1:3" ht="12.75">
      <c r="A89">
        <v>9</v>
      </c>
      <c r="B89">
        <v>5.32</v>
      </c>
      <c r="C89">
        <f t="shared" si="5"/>
        <v>0.10599807790152072</v>
      </c>
    </row>
    <row r="90" spans="1:3" ht="12.75">
      <c r="A90">
        <v>10</v>
      </c>
      <c r="B90">
        <v>5.5</v>
      </c>
      <c r="C90">
        <f t="shared" si="5"/>
        <v>0.09917355371900827</v>
      </c>
    </row>
    <row r="91" spans="1:3" ht="12.75">
      <c r="A91">
        <v>11</v>
      </c>
      <c r="B91">
        <v>5.49</v>
      </c>
      <c r="C91">
        <f t="shared" si="5"/>
        <v>0.09953517075258542</v>
      </c>
    </row>
    <row r="92" spans="1:3" ht="12.75">
      <c r="A92">
        <v>12</v>
      </c>
      <c r="B92">
        <v>5.45</v>
      </c>
      <c r="C92">
        <f t="shared" si="5"/>
        <v>0.1010015991919872</v>
      </c>
    </row>
    <row r="93" spans="1:3" ht="12.75">
      <c r="A93">
        <v>13</v>
      </c>
      <c r="B93">
        <v>5.3</v>
      </c>
      <c r="C93">
        <f t="shared" si="5"/>
        <v>0.10679957280170879</v>
      </c>
    </row>
    <row r="94" spans="1:3" ht="12.75">
      <c r="A94">
        <v>14</v>
      </c>
      <c r="B94">
        <v>5.67</v>
      </c>
      <c r="C94">
        <f t="shared" si="5"/>
        <v>0.09331578996481996</v>
      </c>
    </row>
    <row r="95" spans="1:3" ht="12.75">
      <c r="A95">
        <v>15</v>
      </c>
      <c r="B95">
        <v>5.64</v>
      </c>
      <c r="C95">
        <f t="shared" si="5"/>
        <v>0.0943111513505357</v>
      </c>
    </row>
    <row r="96" spans="1:3" ht="12.75">
      <c r="A96">
        <v>16</v>
      </c>
      <c r="B96">
        <v>5.61</v>
      </c>
      <c r="C96">
        <f t="shared" si="5"/>
        <v>0.09532252375913904</v>
      </c>
    </row>
    <row r="97" spans="1:3" ht="12.75">
      <c r="A97">
        <v>17</v>
      </c>
      <c r="B97">
        <v>5.66</v>
      </c>
      <c r="C97">
        <f t="shared" si="5"/>
        <v>0.09364581902633319</v>
      </c>
    </row>
    <row r="98" spans="1:3" ht="12.75">
      <c r="A98">
        <v>18</v>
      </c>
      <c r="B98">
        <v>5.69</v>
      </c>
      <c r="C98">
        <f t="shared" si="5"/>
        <v>0.09266094433857074</v>
      </c>
    </row>
    <row r="99" spans="1:3" ht="12.75">
      <c r="A99">
        <v>19</v>
      </c>
      <c r="B99">
        <v>5.38</v>
      </c>
      <c r="C99">
        <f t="shared" si="5"/>
        <v>0.1036469921642874</v>
      </c>
    </row>
    <row r="100" spans="1:3" ht="12.75">
      <c r="A100">
        <v>20</v>
      </c>
      <c r="B100">
        <v>5.37</v>
      </c>
      <c r="C100">
        <f t="shared" si="5"/>
        <v>0.10403337390634916</v>
      </c>
    </row>
    <row r="101" spans="1:3" ht="12.75">
      <c r="A101">
        <v>21</v>
      </c>
      <c r="B101">
        <v>5.74</v>
      </c>
      <c r="C101">
        <f t="shared" si="5"/>
        <v>0.09105367310517305</v>
      </c>
    </row>
    <row r="102" spans="1:3" ht="12.75">
      <c r="A102">
        <v>22</v>
      </c>
      <c r="B102">
        <v>5.54</v>
      </c>
      <c r="C102">
        <f t="shared" si="5"/>
        <v>0.09774661470891058</v>
      </c>
    </row>
    <row r="103" spans="1:3" ht="12.75">
      <c r="A103">
        <v>23</v>
      </c>
      <c r="B103">
        <v>5.56</v>
      </c>
      <c r="C103">
        <f t="shared" si="5"/>
        <v>0.09704466642513329</v>
      </c>
    </row>
    <row r="104" spans="1:3" ht="12.75">
      <c r="A104">
        <v>24</v>
      </c>
      <c r="B104">
        <v>5.47</v>
      </c>
      <c r="C104">
        <f t="shared" si="5"/>
        <v>0.10026436370563721</v>
      </c>
    </row>
    <row r="105" spans="1:3" ht="12.75">
      <c r="A105">
        <v>25</v>
      </c>
      <c r="B105">
        <v>5.49</v>
      </c>
      <c r="C105">
        <f t="shared" si="5"/>
        <v>0.09953517075258542</v>
      </c>
    </row>
    <row r="106" spans="1:3" ht="12.75">
      <c r="A106">
        <v>26</v>
      </c>
      <c r="B106">
        <v>5.54</v>
      </c>
      <c r="C106">
        <f t="shared" si="5"/>
        <v>0.09774661470891058</v>
      </c>
    </row>
    <row r="107" spans="1:3" ht="12.75">
      <c r="A107">
        <v>27</v>
      </c>
      <c r="B107">
        <v>5.45</v>
      </c>
      <c r="C107">
        <f t="shared" si="5"/>
        <v>0.1010015991919872</v>
      </c>
    </row>
    <row r="108" spans="1:3" ht="12.75">
      <c r="A108">
        <v>28</v>
      </c>
      <c r="B108">
        <v>5.59</v>
      </c>
      <c r="C108">
        <f t="shared" si="5"/>
        <v>0.09600583715489902</v>
      </c>
    </row>
    <row r="109" spans="1:3" ht="12.75">
      <c r="A109">
        <v>29</v>
      </c>
      <c r="B109">
        <v>5.52</v>
      </c>
      <c r="C109">
        <f t="shared" si="5"/>
        <v>0.09845620667926908</v>
      </c>
    </row>
    <row r="110" spans="1:3" ht="12.75">
      <c r="A110">
        <v>30</v>
      </c>
      <c r="B110">
        <v>5.45</v>
      </c>
      <c r="C110">
        <f t="shared" si="5"/>
        <v>0.1010015991919872</v>
      </c>
    </row>
    <row r="111" spans="1:4" ht="12.75">
      <c r="A111" t="s">
        <v>18</v>
      </c>
      <c r="B111">
        <f>AVERAGE(B81:B110)</f>
        <v>5.516666666666667</v>
      </c>
      <c r="C111">
        <f>AVERAGE(C81:C110)</f>
        <v>0.09867479814846052</v>
      </c>
      <c r="D111">
        <v>1.5</v>
      </c>
    </row>
    <row r="112" spans="1:4" ht="12.75">
      <c r="A112" t="s">
        <v>17</v>
      </c>
      <c r="B112">
        <f>STDEV(B81:B110)</f>
        <v>0.10293397057747071</v>
      </c>
      <c r="C112">
        <f>STDEV(C81:C110)</f>
        <v>0.0036838890466499886</v>
      </c>
      <c r="D112">
        <v>0.01</v>
      </c>
    </row>
    <row r="113" spans="1:4" ht="12.75">
      <c r="A113" t="s">
        <v>20</v>
      </c>
      <c r="B113">
        <f>B112/B111</f>
        <v>0.018658725784435778</v>
      </c>
      <c r="C113">
        <f>C112/C111</f>
        <v>0.03733363650876101</v>
      </c>
      <c r="D113">
        <f>D112/D111</f>
        <v>0.006666666666666667</v>
      </c>
    </row>
    <row r="114" spans="1:4" ht="12.75">
      <c r="A114" t="s">
        <v>21</v>
      </c>
      <c r="B114">
        <f>B113^2</f>
        <v>0.0003481480478987685</v>
      </c>
      <c r="C114">
        <f>C113^2</f>
        <v>0.001393800414968293</v>
      </c>
      <c r="D114">
        <f>D113^2</f>
        <v>4.444444444444445E-05</v>
      </c>
    </row>
    <row r="116" spans="1:3" ht="12.75">
      <c r="A116" t="s">
        <v>22</v>
      </c>
      <c r="B116">
        <f>B112/SQRT(30)</f>
        <v>0.018793085872951257</v>
      </c>
      <c r="C116">
        <f>C112/SQRT(30)</f>
        <v>0.0006725830433988</v>
      </c>
    </row>
    <row r="118" spans="2:3" ht="12.75">
      <c r="B118">
        <f>1.5/5.5^2</f>
        <v>0.049586776859504134</v>
      </c>
      <c r="C118">
        <f>B118*SQRT(D114+(1.1/30.25)^2)</f>
        <v>0.00183320811419985</v>
      </c>
    </row>
    <row r="119" spans="2:3" ht="12.75">
      <c r="B119">
        <f>5.5^2</f>
        <v>30.25</v>
      </c>
      <c r="C119">
        <f>C118*2</f>
        <v>0.0036664162283997</v>
      </c>
    </row>
  </sheetData>
  <mergeCells count="1">
    <mergeCell ref="A1:F1"/>
  </mergeCells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zoomScale="150" zoomScaleNormal="150" workbookViewId="0" topLeftCell="A1">
      <selection activeCell="F14" sqref="F14"/>
    </sheetView>
  </sheetViews>
  <sheetFormatPr defaultColWidth="11.00390625" defaultRowHeight="12.75"/>
  <cols>
    <col min="1" max="1" width="10.75390625" style="1" customWidth="1"/>
  </cols>
  <sheetData>
    <row r="1" spans="1:6" ht="12.75">
      <c r="A1" s="5" t="s">
        <v>0</v>
      </c>
      <c r="B1" s="5"/>
      <c r="C1" s="5"/>
      <c r="D1" s="5"/>
      <c r="E1" s="5"/>
      <c r="F1" s="5"/>
    </row>
    <row r="2" ht="12.75">
      <c r="A2" s="1" t="s">
        <v>1</v>
      </c>
    </row>
    <row r="3" ht="12.75">
      <c r="A3" s="1" t="s">
        <v>2</v>
      </c>
    </row>
    <row r="5" ht="12.75">
      <c r="A5" s="8" t="s">
        <v>24</v>
      </c>
    </row>
    <row r="6" spans="1:2" ht="12.75">
      <c r="A6" s="8" t="s">
        <v>3</v>
      </c>
      <c r="B6" s="2" t="s">
        <v>4</v>
      </c>
    </row>
    <row r="7" spans="1:2" ht="12.75">
      <c r="A7" s="1">
        <v>1</v>
      </c>
      <c r="B7">
        <v>5.55</v>
      </c>
    </row>
    <row r="8" spans="1:2" ht="12.75">
      <c r="A8" s="1">
        <v>2</v>
      </c>
      <c r="B8">
        <v>5.5</v>
      </c>
    </row>
    <row r="9" spans="1:2" ht="12.75">
      <c r="A9" s="1">
        <v>3</v>
      </c>
      <c r="B9">
        <v>5.56</v>
      </c>
    </row>
    <row r="10" spans="1:2" ht="12.75">
      <c r="A10" s="1">
        <v>4</v>
      </c>
      <c r="B10">
        <v>5.51</v>
      </c>
    </row>
    <row r="11" spans="1:2" ht="12.75">
      <c r="A11" s="1">
        <v>5</v>
      </c>
      <c r="B11">
        <v>5.49</v>
      </c>
    </row>
    <row r="12" spans="1:2" ht="12.75">
      <c r="A12" s="1">
        <v>6</v>
      </c>
      <c r="B12">
        <v>5.46</v>
      </c>
    </row>
    <row r="13" spans="1:2" ht="12.75">
      <c r="A13" s="1">
        <v>7</v>
      </c>
      <c r="B13">
        <v>5.49</v>
      </c>
    </row>
    <row r="14" spans="1:2" ht="12.75">
      <c r="A14" s="1">
        <v>8</v>
      </c>
      <c r="B14">
        <v>5.51</v>
      </c>
    </row>
    <row r="15" spans="1:2" ht="12.75">
      <c r="A15" s="1">
        <v>9</v>
      </c>
      <c r="B15">
        <v>5.32</v>
      </c>
    </row>
    <row r="16" spans="1:2" ht="12.75">
      <c r="A16" s="1">
        <v>10</v>
      </c>
      <c r="B16">
        <v>5.5</v>
      </c>
    </row>
    <row r="17" spans="1:2" ht="12.75">
      <c r="A17" s="1">
        <v>11</v>
      </c>
      <c r="B17">
        <v>5.49</v>
      </c>
    </row>
    <row r="18" spans="1:2" ht="12.75">
      <c r="A18" s="1">
        <v>12</v>
      </c>
      <c r="B18">
        <v>5.45</v>
      </c>
    </row>
    <row r="19" spans="1:2" ht="12.75">
      <c r="A19" s="1">
        <v>13</v>
      </c>
      <c r="B19">
        <v>5.3</v>
      </c>
    </row>
    <row r="20" spans="1:2" ht="12.75">
      <c r="A20" s="1">
        <v>14</v>
      </c>
      <c r="B20">
        <v>5.67</v>
      </c>
    </row>
    <row r="21" spans="1:2" ht="12.75">
      <c r="A21" s="1">
        <v>15</v>
      </c>
      <c r="B21">
        <v>5.64</v>
      </c>
    </row>
    <row r="22" spans="1:2" ht="12.75">
      <c r="A22" s="1">
        <v>16</v>
      </c>
      <c r="B22">
        <v>5.61</v>
      </c>
    </row>
    <row r="23" spans="1:2" ht="12.75">
      <c r="A23" s="1">
        <v>17</v>
      </c>
      <c r="B23">
        <v>5.66</v>
      </c>
    </row>
    <row r="24" spans="1:2" ht="12.75">
      <c r="A24" s="1">
        <v>18</v>
      </c>
      <c r="B24">
        <v>5.69</v>
      </c>
    </row>
    <row r="25" spans="1:2" ht="12.75">
      <c r="A25" s="1">
        <v>19</v>
      </c>
      <c r="B25">
        <v>5.38</v>
      </c>
    </row>
    <row r="26" spans="1:2" ht="12.75">
      <c r="A26" s="1">
        <v>20</v>
      </c>
      <c r="B26">
        <v>5.37</v>
      </c>
    </row>
    <row r="27" spans="1:2" ht="12.75">
      <c r="A27" s="1">
        <v>21</v>
      </c>
      <c r="B27">
        <v>5.74</v>
      </c>
    </row>
    <row r="28" spans="1:2" ht="12.75">
      <c r="A28" s="1">
        <v>22</v>
      </c>
      <c r="B28">
        <v>5.54</v>
      </c>
    </row>
    <row r="29" spans="1:2" ht="12.75">
      <c r="A29" s="1">
        <v>23</v>
      </c>
      <c r="B29">
        <v>5.56</v>
      </c>
    </row>
    <row r="30" spans="1:2" ht="12.75">
      <c r="A30" s="1">
        <v>24</v>
      </c>
      <c r="B30">
        <v>5.47</v>
      </c>
    </row>
    <row r="31" spans="1:2" ht="12.75">
      <c r="A31" s="1">
        <v>25</v>
      </c>
      <c r="B31">
        <v>5.49</v>
      </c>
    </row>
    <row r="32" spans="1:2" ht="12.75">
      <c r="A32" s="1">
        <v>26</v>
      </c>
      <c r="B32">
        <v>5.54</v>
      </c>
    </row>
    <row r="33" spans="1:2" ht="12.75">
      <c r="A33" s="1">
        <v>27</v>
      </c>
      <c r="B33">
        <v>5.45</v>
      </c>
    </row>
    <row r="34" spans="1:2" ht="12.75">
      <c r="A34" s="1">
        <v>28</v>
      </c>
      <c r="B34">
        <v>5.59</v>
      </c>
    </row>
    <row r="35" spans="1:2" ht="12.75">
      <c r="A35" s="1">
        <v>29</v>
      </c>
      <c r="B35">
        <v>5.52</v>
      </c>
    </row>
    <row r="36" spans="1:2" ht="12.75">
      <c r="A36" s="1">
        <v>30</v>
      </c>
      <c r="B36">
        <v>5.45</v>
      </c>
    </row>
    <row r="40" spans="1:2" ht="12.75">
      <c r="A40" s="1" t="s">
        <v>11</v>
      </c>
      <c r="B40">
        <f>AVERAGE(B7:B36)</f>
        <v>5.516666666666667</v>
      </c>
    </row>
    <row r="41" spans="1:2" ht="12.75">
      <c r="A41" s="1" t="s">
        <v>12</v>
      </c>
      <c r="B41">
        <f>STDEV(B7:B36)</f>
        <v>0.10293397057747071</v>
      </c>
    </row>
    <row r="42" spans="1:2" ht="12.75">
      <c r="A42" s="1" t="s">
        <v>13</v>
      </c>
      <c r="B42">
        <f>B40-B41</f>
        <v>5.413732696089196</v>
      </c>
    </row>
    <row r="43" spans="1:2" ht="25.5">
      <c r="A43" s="1" t="s">
        <v>14</v>
      </c>
      <c r="B43">
        <f>B40+B41</f>
        <v>5.619600637244138</v>
      </c>
    </row>
    <row r="44" spans="1:2" ht="25.5">
      <c r="A44" s="1" t="s">
        <v>25</v>
      </c>
      <c r="B44">
        <f>COUNTIF($B$7:$B$36,"&lt;"&amp;B43)-COUNTIF($B$7:$B$36,"&lt;="&amp;B42)</f>
        <v>21</v>
      </c>
    </row>
    <row r="45" spans="1:2" ht="25.5">
      <c r="A45" s="1" t="s">
        <v>26</v>
      </c>
      <c r="B45" s="7">
        <f>B44/30</f>
        <v>0.7</v>
      </c>
    </row>
  </sheetData>
  <mergeCells count="1">
    <mergeCell ref="A1:F1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="150" zoomScaleNormal="150" workbookViewId="0" topLeftCell="A18">
      <selection activeCell="D48" sqref="D48"/>
    </sheetView>
  </sheetViews>
  <sheetFormatPr defaultColWidth="11.00390625" defaultRowHeight="12.75"/>
  <cols>
    <col min="1" max="1" width="10.75390625" style="1" customWidth="1"/>
    <col min="3" max="3" width="10.75390625" style="1" customWidth="1"/>
  </cols>
  <sheetData>
    <row r="1" spans="1:6" ht="12.75">
      <c r="A1" s="5" t="s">
        <v>0</v>
      </c>
      <c r="B1" s="5"/>
      <c r="C1" s="5"/>
      <c r="D1" s="5"/>
      <c r="E1" s="5"/>
      <c r="F1" s="5"/>
    </row>
    <row r="2" ht="12.75">
      <c r="A2" s="1" t="s">
        <v>1</v>
      </c>
    </row>
    <row r="3" ht="12.75">
      <c r="A3" s="1" t="s">
        <v>2</v>
      </c>
    </row>
    <row r="5" ht="12.75">
      <c r="A5" s="8" t="s">
        <v>27</v>
      </c>
    </row>
    <row r="6" spans="2:3" ht="12.75">
      <c r="B6" t="s">
        <v>16</v>
      </c>
      <c r="C6" s="1">
        <v>1.5</v>
      </c>
    </row>
    <row r="7" spans="1:3" ht="25.5">
      <c r="A7" s="8" t="s">
        <v>3</v>
      </c>
      <c r="B7" s="2" t="s">
        <v>4</v>
      </c>
      <c r="C7" s="8" t="s">
        <v>28</v>
      </c>
    </row>
    <row r="8" spans="1:3" ht="12.75">
      <c r="A8" s="1">
        <v>1</v>
      </c>
      <c r="B8">
        <v>5.55</v>
      </c>
      <c r="C8" s="1">
        <f>2*$C$6/B8^2</f>
        <v>0.09739469198928659</v>
      </c>
    </row>
    <row r="9" spans="1:3" ht="12.75">
      <c r="A9" s="1">
        <v>2</v>
      </c>
      <c r="B9">
        <v>5.5</v>
      </c>
      <c r="C9" s="1">
        <f aca="true" t="shared" si="0" ref="C9:C37">2*$C$6/B9^2</f>
        <v>0.09917355371900827</v>
      </c>
    </row>
    <row r="10" spans="1:3" ht="12.75">
      <c r="A10" s="1">
        <v>3</v>
      </c>
      <c r="B10">
        <v>5.56</v>
      </c>
      <c r="C10" s="1">
        <f t="shared" si="0"/>
        <v>0.09704466642513329</v>
      </c>
    </row>
    <row r="11" spans="1:3" ht="12.75">
      <c r="A11" s="1">
        <v>4</v>
      </c>
      <c r="B11">
        <v>5.51</v>
      </c>
      <c r="C11" s="1">
        <f t="shared" si="0"/>
        <v>0.0988139037750205</v>
      </c>
    </row>
    <row r="12" spans="1:3" ht="12.75">
      <c r="A12" s="1">
        <v>5</v>
      </c>
      <c r="B12">
        <v>5.49</v>
      </c>
      <c r="C12" s="1">
        <f t="shared" si="0"/>
        <v>0.09953517075258542</v>
      </c>
    </row>
    <row r="13" spans="1:3" ht="12.75">
      <c r="A13" s="1">
        <v>6</v>
      </c>
      <c r="B13">
        <v>5.46</v>
      </c>
      <c r="C13" s="1">
        <f t="shared" si="0"/>
        <v>0.1006319687638369</v>
      </c>
    </row>
    <row r="14" spans="1:3" ht="12.75">
      <c r="A14" s="1">
        <v>7</v>
      </c>
      <c r="B14">
        <v>5.49</v>
      </c>
      <c r="C14" s="1">
        <f t="shared" si="0"/>
        <v>0.09953517075258542</v>
      </c>
    </row>
    <row r="15" spans="1:3" ht="12.75">
      <c r="A15" s="1">
        <v>8</v>
      </c>
      <c r="B15">
        <v>5.51</v>
      </c>
      <c r="C15" s="1">
        <f t="shared" si="0"/>
        <v>0.0988139037750205</v>
      </c>
    </row>
    <row r="16" spans="1:3" ht="12.75">
      <c r="A16" s="1">
        <v>9</v>
      </c>
      <c r="B16">
        <v>5.32</v>
      </c>
      <c r="C16" s="1">
        <f t="shared" si="0"/>
        <v>0.10599807790152072</v>
      </c>
    </row>
    <row r="17" spans="1:3" ht="12.75">
      <c r="A17" s="1">
        <v>10</v>
      </c>
      <c r="B17">
        <v>5.5</v>
      </c>
      <c r="C17" s="1">
        <f t="shared" si="0"/>
        <v>0.09917355371900827</v>
      </c>
    </row>
    <row r="18" spans="1:3" ht="12.75">
      <c r="A18" s="1">
        <v>11</v>
      </c>
      <c r="B18">
        <v>5.49</v>
      </c>
      <c r="C18" s="1">
        <f t="shared" si="0"/>
        <v>0.09953517075258542</v>
      </c>
    </row>
    <row r="19" spans="1:3" ht="12.75">
      <c r="A19" s="1">
        <v>12</v>
      </c>
      <c r="B19">
        <v>5.45</v>
      </c>
      <c r="C19" s="1">
        <f t="shared" si="0"/>
        <v>0.1010015991919872</v>
      </c>
    </row>
    <row r="20" spans="1:3" ht="12.75">
      <c r="A20" s="1">
        <v>13</v>
      </c>
      <c r="B20">
        <v>5.3</v>
      </c>
      <c r="C20" s="1">
        <f t="shared" si="0"/>
        <v>0.10679957280170879</v>
      </c>
    </row>
    <row r="21" spans="1:3" ht="12.75">
      <c r="A21" s="1">
        <v>14</v>
      </c>
      <c r="B21">
        <v>5.67</v>
      </c>
      <c r="C21" s="1">
        <f t="shared" si="0"/>
        <v>0.09331578996481996</v>
      </c>
    </row>
    <row r="22" spans="1:3" ht="12.75">
      <c r="A22" s="1">
        <v>15</v>
      </c>
      <c r="B22">
        <v>5.64</v>
      </c>
      <c r="C22" s="1">
        <f t="shared" si="0"/>
        <v>0.0943111513505357</v>
      </c>
    </row>
    <row r="23" spans="1:3" ht="12.75">
      <c r="A23" s="1">
        <v>16</v>
      </c>
      <c r="B23">
        <v>5.61</v>
      </c>
      <c r="C23" s="1">
        <f t="shared" si="0"/>
        <v>0.09532252375913904</v>
      </c>
    </row>
    <row r="24" spans="1:3" ht="12.75">
      <c r="A24" s="1">
        <v>17</v>
      </c>
      <c r="B24">
        <v>5.66</v>
      </c>
      <c r="C24" s="1">
        <f t="shared" si="0"/>
        <v>0.09364581902633319</v>
      </c>
    </row>
    <row r="25" spans="1:3" ht="12.75">
      <c r="A25" s="1">
        <v>18</v>
      </c>
      <c r="B25">
        <v>5.69</v>
      </c>
      <c r="C25" s="1">
        <f t="shared" si="0"/>
        <v>0.09266094433857074</v>
      </c>
    </row>
    <row r="26" spans="1:3" ht="12.75">
      <c r="A26" s="1">
        <v>19</v>
      </c>
      <c r="B26">
        <v>5.38</v>
      </c>
      <c r="C26" s="1">
        <f t="shared" si="0"/>
        <v>0.1036469921642874</v>
      </c>
    </row>
    <row r="27" spans="1:3" ht="12.75">
      <c r="A27" s="1">
        <v>20</v>
      </c>
      <c r="B27">
        <v>5.37</v>
      </c>
      <c r="C27" s="1">
        <f t="shared" si="0"/>
        <v>0.10403337390634916</v>
      </c>
    </row>
    <row r="28" spans="1:3" ht="12.75">
      <c r="A28" s="1">
        <v>21</v>
      </c>
      <c r="B28">
        <v>5.74</v>
      </c>
      <c r="C28" s="1">
        <f t="shared" si="0"/>
        <v>0.09105367310517305</v>
      </c>
    </row>
    <row r="29" spans="1:3" ht="12.75">
      <c r="A29" s="1">
        <v>22</v>
      </c>
      <c r="B29">
        <v>5.54</v>
      </c>
      <c r="C29" s="1">
        <f t="shared" si="0"/>
        <v>0.09774661470891058</v>
      </c>
    </row>
    <row r="30" spans="1:3" ht="12.75">
      <c r="A30" s="1">
        <v>23</v>
      </c>
      <c r="B30">
        <v>5.56</v>
      </c>
      <c r="C30" s="1">
        <f t="shared" si="0"/>
        <v>0.09704466642513329</v>
      </c>
    </row>
    <row r="31" spans="1:3" ht="12.75">
      <c r="A31" s="1">
        <v>24</v>
      </c>
      <c r="B31">
        <v>5.47</v>
      </c>
      <c r="C31" s="1">
        <f t="shared" si="0"/>
        <v>0.10026436370563721</v>
      </c>
    </row>
    <row r="32" spans="1:3" ht="12.75">
      <c r="A32" s="1">
        <v>25</v>
      </c>
      <c r="B32">
        <v>5.49</v>
      </c>
      <c r="C32" s="1">
        <f t="shared" si="0"/>
        <v>0.09953517075258542</v>
      </c>
    </row>
    <row r="33" spans="1:3" ht="12.75">
      <c r="A33" s="1">
        <v>26</v>
      </c>
      <c r="B33">
        <v>5.54</v>
      </c>
      <c r="C33" s="1">
        <f t="shared" si="0"/>
        <v>0.09774661470891058</v>
      </c>
    </row>
    <row r="34" spans="1:3" ht="12.75">
      <c r="A34" s="1">
        <v>27</v>
      </c>
      <c r="B34">
        <v>5.45</v>
      </c>
      <c r="C34" s="1">
        <f t="shared" si="0"/>
        <v>0.1010015991919872</v>
      </c>
    </row>
    <row r="35" spans="1:3" ht="12.75">
      <c r="A35" s="1">
        <v>28</v>
      </c>
      <c r="B35">
        <v>5.59</v>
      </c>
      <c r="C35" s="1">
        <f t="shared" si="0"/>
        <v>0.09600583715489902</v>
      </c>
    </row>
    <row r="36" spans="1:3" ht="12.75">
      <c r="A36" s="1">
        <v>29</v>
      </c>
      <c r="B36">
        <v>5.52</v>
      </c>
      <c r="C36" s="1">
        <f t="shared" si="0"/>
        <v>0.09845620667926908</v>
      </c>
    </row>
    <row r="37" spans="1:3" ht="12.75">
      <c r="A37" s="1">
        <v>30</v>
      </c>
      <c r="B37">
        <v>5.45</v>
      </c>
      <c r="C37" s="1">
        <f t="shared" si="0"/>
        <v>0.1010015991919872</v>
      </c>
    </row>
    <row r="38" spans="1:4" ht="12.75">
      <c r="A38" s="1" t="s">
        <v>18</v>
      </c>
      <c r="B38">
        <f>AVERAGE(B8:B37)</f>
        <v>5.516666666666667</v>
      </c>
      <c r="C38" s="1">
        <f>AVERAGE(C8:C37)</f>
        <v>0.09867479814846052</v>
      </c>
      <c r="D38">
        <v>1.5</v>
      </c>
    </row>
    <row r="39" spans="1:4" ht="12.75">
      <c r="A39" s="1" t="s">
        <v>17</v>
      </c>
      <c r="B39">
        <f>STDEV(B8:B37)</f>
        <v>0.10293397057747071</v>
      </c>
      <c r="C39" s="1">
        <f>STDEV(C8:C37)</f>
        <v>0.0036838890466499886</v>
      </c>
      <c r="D39">
        <v>0.01</v>
      </c>
    </row>
    <row r="40" spans="1:4" ht="12.75">
      <c r="A40" s="1" t="s">
        <v>20</v>
      </c>
      <c r="B40">
        <f>B39/B38</f>
        <v>0.018658725784435778</v>
      </c>
      <c r="C40" s="1">
        <f>C39/C38</f>
        <v>0.03733363650876101</v>
      </c>
      <c r="D40">
        <f>D39/D38</f>
        <v>0.006666666666666667</v>
      </c>
    </row>
    <row r="41" spans="1:4" ht="12.75">
      <c r="A41" s="1" t="s">
        <v>21</v>
      </c>
      <c r="B41">
        <f>B40^2</f>
        <v>0.0003481480478987685</v>
      </c>
      <c r="C41" s="1">
        <f>C40^2</f>
        <v>0.001393800414968293</v>
      </c>
      <c r="D41">
        <f>D40^2</f>
        <v>4.444444444444445E-05</v>
      </c>
    </row>
    <row r="43" spans="1:3" ht="51.75">
      <c r="A43" s="1" t="s">
        <v>30</v>
      </c>
      <c r="B43">
        <f>B39/SQRT(30)</f>
        <v>0.018793085872951257</v>
      </c>
      <c r="C43" s="1">
        <f>C39/SQRT(30)</f>
        <v>0.0006725830433988</v>
      </c>
    </row>
    <row r="45" spans="1:3" ht="12.75">
      <c r="A45" s="1" t="s">
        <v>29</v>
      </c>
      <c r="B45">
        <f>1.5/5.5^2</f>
        <v>0.049586776859504134</v>
      </c>
      <c r="C45" s="1">
        <f>B45*SQRT(D41+(1.1/30.25)^2)</f>
        <v>0.00183320811419985</v>
      </c>
    </row>
    <row r="46" spans="2:3" ht="12.75">
      <c r="B46">
        <f>5.5^2</f>
        <v>30.25</v>
      </c>
      <c r="C46" s="1">
        <f>C45*2</f>
        <v>0.0036664162283997</v>
      </c>
    </row>
  </sheetData>
  <mergeCells count="1">
    <mergeCell ref="A1:F1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Toronto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Harlow</dc:creator>
  <cp:keywords/>
  <dc:description/>
  <cp:lastModifiedBy>Jason Harlow</cp:lastModifiedBy>
  <dcterms:created xsi:type="dcterms:W3CDTF">2011-01-05T02:58:40Z</dcterms:created>
  <dcterms:modified xsi:type="dcterms:W3CDTF">2012-07-13T15:54:12Z</dcterms:modified>
  <cp:category/>
  <cp:version/>
  <cp:contentType/>
  <cp:contentStatus/>
</cp:coreProperties>
</file>