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date1904="1" showInkAnnotation="0" autoCompressPictures="0"/>
  <bookViews>
    <workbookView xWindow="6480" yWindow="4700" windowWidth="34500" windowHeight="227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5" i="1" l="1"/>
  <c r="AS5" i="1"/>
  <c r="AT5" i="1"/>
  <c r="AH6" i="1"/>
  <c r="AS6" i="1"/>
  <c r="AT6" i="1"/>
  <c r="AH7" i="1"/>
  <c r="AS7" i="1"/>
  <c r="AT7" i="1"/>
  <c r="AH8" i="1"/>
  <c r="AN8" i="1"/>
  <c r="AS8" i="1"/>
  <c r="AT8" i="1"/>
  <c r="AH9" i="1"/>
  <c r="AN9" i="1"/>
  <c r="AS9" i="1"/>
  <c r="AT9" i="1"/>
  <c r="AH10" i="1"/>
  <c r="AS10" i="1"/>
  <c r="AT10" i="1"/>
  <c r="AH11" i="1"/>
  <c r="AS11" i="1"/>
  <c r="AT11" i="1"/>
  <c r="AH12" i="1"/>
  <c r="AI12" i="1"/>
  <c r="AS12" i="1"/>
  <c r="AT12" i="1"/>
  <c r="AH13" i="1"/>
  <c r="AI13" i="1"/>
  <c r="AS13" i="1"/>
  <c r="AT13" i="1"/>
  <c r="AH14" i="1"/>
  <c r="AI14" i="1"/>
  <c r="AS14" i="1"/>
  <c r="AT14" i="1"/>
  <c r="AH15" i="1"/>
  <c r="AS15" i="1"/>
  <c r="AT15" i="1"/>
  <c r="AH16" i="1"/>
  <c r="AS16" i="1"/>
  <c r="AT16" i="1"/>
  <c r="AH17" i="1"/>
  <c r="AS17" i="1"/>
  <c r="AT17" i="1"/>
  <c r="AH18" i="1"/>
  <c r="AS18" i="1"/>
  <c r="AT18" i="1"/>
  <c r="AH19" i="1"/>
  <c r="AS19" i="1"/>
  <c r="AT19" i="1"/>
  <c r="AH20" i="1"/>
  <c r="AI20" i="1"/>
  <c r="AS20" i="1"/>
  <c r="AT20" i="1"/>
  <c r="AH21" i="1"/>
  <c r="AS21" i="1"/>
  <c r="AT21" i="1"/>
  <c r="AH22" i="1"/>
  <c r="AI22" i="1"/>
  <c r="AS22" i="1"/>
  <c r="AT22" i="1"/>
  <c r="AH23" i="1"/>
  <c r="AI23" i="1"/>
  <c r="AS23" i="1"/>
  <c r="AT23" i="1"/>
  <c r="AH24" i="1"/>
  <c r="AS24" i="1"/>
  <c r="AT24" i="1"/>
  <c r="AH25" i="1"/>
  <c r="AS25" i="1"/>
  <c r="AT25" i="1"/>
  <c r="AH26" i="1"/>
  <c r="AS26" i="1"/>
  <c r="AT26" i="1"/>
  <c r="AH27" i="1"/>
  <c r="AS27" i="1"/>
  <c r="AT27" i="1"/>
  <c r="AH28" i="1"/>
  <c r="AI28" i="1"/>
  <c r="AS28" i="1"/>
  <c r="AT28" i="1"/>
  <c r="AH29" i="1"/>
  <c r="AI29" i="1"/>
  <c r="AS29" i="1"/>
  <c r="AT29" i="1"/>
  <c r="AH30" i="1"/>
  <c r="AI30" i="1"/>
  <c r="AS30" i="1"/>
  <c r="AT30" i="1"/>
  <c r="AH31" i="1"/>
  <c r="AI31" i="1"/>
  <c r="AS31" i="1"/>
  <c r="AT31" i="1"/>
  <c r="AH32" i="1"/>
  <c r="AS32" i="1"/>
  <c r="AT32" i="1"/>
  <c r="AH33" i="1"/>
  <c r="AI33" i="1"/>
  <c r="AS33" i="1"/>
  <c r="AT33" i="1"/>
  <c r="AH34" i="1"/>
  <c r="AI34" i="1"/>
  <c r="AS34" i="1"/>
  <c r="AT34" i="1"/>
  <c r="AH35" i="1"/>
  <c r="AI35" i="1"/>
  <c r="AS35" i="1"/>
  <c r="AT35" i="1"/>
  <c r="AH36" i="1"/>
  <c r="AI36" i="1"/>
  <c r="AN36" i="1"/>
  <c r="AS36" i="1"/>
  <c r="AT36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R245" i="1"/>
  <c r="AQ245" i="1"/>
  <c r="AP245" i="1"/>
  <c r="AO245" i="1"/>
  <c r="AT241" i="1"/>
  <c r="AS241" i="1"/>
  <c r="AN241" i="1"/>
  <c r="AI241" i="1"/>
  <c r="AL241" i="1"/>
  <c r="AT240" i="1"/>
  <c r="AS240" i="1"/>
  <c r="AN240" i="1"/>
  <c r="AI240" i="1"/>
  <c r="AL240" i="1"/>
  <c r="AT239" i="1"/>
  <c r="AS239" i="1"/>
  <c r="AN239" i="1"/>
  <c r="AI239" i="1"/>
  <c r="AL239" i="1"/>
  <c r="AT238" i="1"/>
  <c r="AS238" i="1"/>
  <c r="AN238" i="1"/>
  <c r="AI238" i="1"/>
  <c r="AL238" i="1"/>
  <c r="AT237" i="1"/>
  <c r="AS237" i="1"/>
  <c r="AN237" i="1"/>
  <c r="AI237" i="1"/>
  <c r="AL237" i="1"/>
  <c r="AT236" i="1"/>
  <c r="AS236" i="1"/>
  <c r="AN236" i="1"/>
  <c r="AI236" i="1"/>
  <c r="AL236" i="1"/>
  <c r="AT235" i="1"/>
  <c r="AS235" i="1"/>
  <c r="AN235" i="1"/>
  <c r="AI235" i="1"/>
  <c r="AL235" i="1"/>
  <c r="AT234" i="1"/>
  <c r="AS234" i="1"/>
  <c r="AN234" i="1"/>
  <c r="AI234" i="1"/>
  <c r="AL234" i="1"/>
  <c r="AT233" i="1"/>
  <c r="AS233" i="1"/>
  <c r="AN233" i="1"/>
  <c r="AI233" i="1"/>
  <c r="AL233" i="1"/>
  <c r="AT232" i="1"/>
  <c r="AS232" i="1"/>
  <c r="AN232" i="1"/>
  <c r="AI232" i="1"/>
  <c r="AL232" i="1"/>
  <c r="AT231" i="1"/>
  <c r="AS231" i="1"/>
  <c r="AN231" i="1"/>
  <c r="AI231" i="1"/>
  <c r="AL231" i="1"/>
  <c r="AT230" i="1"/>
  <c r="AS230" i="1"/>
  <c r="AN230" i="1"/>
  <c r="AI230" i="1"/>
  <c r="AL230" i="1"/>
  <c r="AT229" i="1"/>
  <c r="AS229" i="1"/>
  <c r="AN229" i="1"/>
  <c r="AT228" i="1"/>
  <c r="AS228" i="1"/>
  <c r="AN228" i="1"/>
  <c r="AI228" i="1"/>
  <c r="AT227" i="1"/>
  <c r="AS227" i="1"/>
  <c r="AN227" i="1"/>
  <c r="AI227" i="1"/>
  <c r="AL227" i="1"/>
  <c r="AT226" i="1"/>
  <c r="AS226" i="1"/>
  <c r="AN218" i="1"/>
  <c r="AN219" i="1"/>
  <c r="AN220" i="1"/>
  <c r="AN221" i="1"/>
  <c r="AN222" i="1"/>
  <c r="AN223" i="1"/>
  <c r="AN224" i="1"/>
  <c r="AN226" i="1"/>
  <c r="AI226" i="1"/>
  <c r="AT225" i="1"/>
  <c r="AS225" i="1"/>
  <c r="AN225" i="1"/>
  <c r="AI225" i="1"/>
  <c r="AT224" i="1"/>
  <c r="AS224" i="1"/>
  <c r="AI224" i="1"/>
  <c r="AL224" i="1"/>
  <c r="AT223" i="1"/>
  <c r="AS223" i="1"/>
  <c r="AI223" i="1"/>
  <c r="AL223" i="1"/>
  <c r="AT222" i="1"/>
  <c r="AS222" i="1"/>
  <c r="AI222" i="1"/>
  <c r="AL222" i="1"/>
  <c r="AT221" i="1"/>
  <c r="AS221" i="1"/>
  <c r="AI221" i="1"/>
  <c r="AL221" i="1"/>
  <c r="AT220" i="1"/>
  <c r="AS220" i="1"/>
  <c r="AI220" i="1"/>
  <c r="AL220" i="1"/>
  <c r="AT219" i="1"/>
  <c r="AS219" i="1"/>
  <c r="AI219" i="1"/>
  <c r="AL219" i="1"/>
  <c r="AT218" i="1"/>
  <c r="AS218" i="1"/>
  <c r="AI218" i="1"/>
  <c r="AL218" i="1"/>
  <c r="AT217" i="1"/>
  <c r="AS217" i="1"/>
  <c r="AN207" i="1"/>
  <c r="AN208" i="1"/>
  <c r="AN209" i="1"/>
  <c r="AN210" i="1"/>
  <c r="AN211" i="1"/>
  <c r="AN212" i="1"/>
  <c r="AN217" i="1"/>
  <c r="AT216" i="1"/>
  <c r="AS216" i="1"/>
  <c r="AN216" i="1"/>
  <c r="AI216" i="1"/>
  <c r="AL216" i="1"/>
  <c r="AT215" i="1"/>
  <c r="AS215" i="1"/>
  <c r="AN215" i="1"/>
  <c r="AI215" i="1"/>
  <c r="AL215" i="1"/>
  <c r="AT214" i="1"/>
  <c r="AS214" i="1"/>
  <c r="AN214" i="1"/>
  <c r="AT213" i="1"/>
  <c r="AS213" i="1"/>
  <c r="AN213" i="1"/>
  <c r="AI213" i="1"/>
  <c r="AT212" i="1"/>
  <c r="AS212" i="1"/>
  <c r="AI212" i="1"/>
  <c r="AL212" i="1"/>
  <c r="AT211" i="1"/>
  <c r="AS211" i="1"/>
  <c r="AI211" i="1"/>
  <c r="AL211" i="1"/>
  <c r="AT210" i="1"/>
  <c r="AS210" i="1"/>
  <c r="AI210" i="1"/>
  <c r="AL210" i="1"/>
  <c r="AT209" i="1"/>
  <c r="AS209" i="1"/>
  <c r="AI209" i="1"/>
  <c r="AL209" i="1"/>
  <c r="AT208" i="1"/>
  <c r="AS208" i="1"/>
  <c r="AI208" i="1"/>
  <c r="AL208" i="1"/>
  <c r="AT207" i="1"/>
  <c r="AS207" i="1"/>
  <c r="AI207" i="1"/>
  <c r="AL207" i="1"/>
  <c r="AT206" i="1"/>
  <c r="AS206" i="1"/>
  <c r="AN203" i="1"/>
  <c r="AN204" i="1"/>
  <c r="AN205" i="1"/>
  <c r="AN206" i="1"/>
  <c r="AI206" i="1"/>
  <c r="AT205" i="1"/>
  <c r="AS205" i="1"/>
  <c r="AI205" i="1"/>
  <c r="AL205" i="1"/>
  <c r="AT204" i="1"/>
  <c r="AS204" i="1"/>
  <c r="AI204" i="1"/>
  <c r="AL204" i="1"/>
  <c r="AT203" i="1"/>
  <c r="AS203" i="1"/>
  <c r="AI203" i="1"/>
  <c r="AL203" i="1"/>
  <c r="AT202" i="1"/>
  <c r="AS202" i="1"/>
  <c r="AN192" i="1"/>
  <c r="AN193" i="1"/>
  <c r="AN194" i="1"/>
  <c r="AN195" i="1"/>
  <c r="AN196" i="1"/>
  <c r="AN197" i="1"/>
  <c r="AN198" i="1"/>
  <c r="AN199" i="1"/>
  <c r="AN200" i="1"/>
  <c r="AN201" i="1"/>
  <c r="AN202" i="1"/>
  <c r="AI202" i="1"/>
  <c r="AT201" i="1"/>
  <c r="AS201" i="1"/>
  <c r="AI201" i="1"/>
  <c r="AL201" i="1"/>
  <c r="AT200" i="1"/>
  <c r="AS200" i="1"/>
  <c r="AI200" i="1"/>
  <c r="AL200" i="1"/>
  <c r="AT199" i="1"/>
  <c r="AS199" i="1"/>
  <c r="AI199" i="1"/>
  <c r="AL199" i="1"/>
  <c r="AT198" i="1"/>
  <c r="AS198" i="1"/>
  <c r="AI198" i="1"/>
  <c r="AL198" i="1"/>
  <c r="AT197" i="1"/>
  <c r="AS197" i="1"/>
  <c r="AI197" i="1"/>
  <c r="AL197" i="1"/>
  <c r="AT196" i="1"/>
  <c r="AS196" i="1"/>
  <c r="AI196" i="1"/>
  <c r="AL196" i="1"/>
  <c r="AT195" i="1"/>
  <c r="AS195" i="1"/>
  <c r="AI195" i="1"/>
  <c r="AL195" i="1"/>
  <c r="AT194" i="1"/>
  <c r="AS194" i="1"/>
  <c r="AI194" i="1"/>
  <c r="AL194" i="1"/>
  <c r="AT193" i="1"/>
  <c r="AS193" i="1"/>
  <c r="AI193" i="1"/>
  <c r="AL193" i="1"/>
  <c r="AT192" i="1"/>
  <c r="AS192" i="1"/>
  <c r="AI192" i="1"/>
  <c r="AL192" i="1"/>
  <c r="AT191" i="1"/>
  <c r="AS191" i="1"/>
  <c r="AI191" i="1"/>
  <c r="AT190" i="1"/>
  <c r="AS190" i="1"/>
  <c r="AN190" i="1"/>
  <c r="AI190" i="1"/>
  <c r="AL190" i="1"/>
  <c r="AT189" i="1"/>
  <c r="AS189" i="1"/>
  <c r="AN189" i="1"/>
  <c r="AI189" i="1"/>
  <c r="AL189" i="1"/>
  <c r="AT188" i="1"/>
  <c r="AS188" i="1"/>
  <c r="AN188" i="1"/>
  <c r="AI188" i="1"/>
  <c r="AL188" i="1"/>
  <c r="AT187" i="1"/>
  <c r="AS187" i="1"/>
  <c r="AN187" i="1"/>
  <c r="AI187" i="1"/>
  <c r="AL187" i="1"/>
  <c r="AT186" i="1"/>
  <c r="AS186" i="1"/>
  <c r="AN186" i="1"/>
  <c r="AI186" i="1"/>
  <c r="AL186" i="1"/>
  <c r="AT185" i="1"/>
  <c r="AS185" i="1"/>
  <c r="AN185" i="1"/>
  <c r="AI185" i="1"/>
  <c r="AL185" i="1"/>
  <c r="AT184" i="1"/>
  <c r="AS184" i="1"/>
  <c r="AN184" i="1"/>
  <c r="AI184" i="1"/>
  <c r="AL184" i="1"/>
  <c r="AT183" i="1"/>
  <c r="AS183" i="1"/>
  <c r="AN183" i="1"/>
  <c r="AI183" i="1"/>
  <c r="AL183" i="1"/>
  <c r="AT182" i="1"/>
  <c r="AS182" i="1"/>
  <c r="AN182" i="1"/>
  <c r="AI182" i="1"/>
  <c r="AL182" i="1"/>
  <c r="AT181" i="1"/>
  <c r="AS181" i="1"/>
  <c r="AN181" i="1"/>
  <c r="AI181" i="1"/>
  <c r="AL181" i="1"/>
  <c r="AT180" i="1"/>
  <c r="AS180" i="1"/>
  <c r="AN180" i="1"/>
  <c r="AI180" i="1"/>
  <c r="AL180" i="1"/>
  <c r="AT179" i="1"/>
  <c r="AS179" i="1"/>
  <c r="AN179" i="1"/>
  <c r="AI179" i="1"/>
  <c r="AL179" i="1"/>
  <c r="AT178" i="1"/>
  <c r="AS178" i="1"/>
  <c r="AN178" i="1"/>
  <c r="AI178" i="1"/>
  <c r="AL178" i="1"/>
  <c r="AT177" i="1"/>
  <c r="AS177" i="1"/>
  <c r="AN177" i="1"/>
  <c r="AI177" i="1"/>
  <c r="AL177" i="1"/>
  <c r="AT176" i="1"/>
  <c r="AS176" i="1"/>
  <c r="AN176" i="1"/>
  <c r="AI176" i="1"/>
  <c r="AL176" i="1"/>
  <c r="AT175" i="1"/>
  <c r="AS175" i="1"/>
  <c r="AN175" i="1"/>
  <c r="AI175" i="1"/>
  <c r="AL175" i="1"/>
  <c r="AT174" i="1"/>
  <c r="AS174" i="1"/>
  <c r="AN174" i="1"/>
  <c r="AI174" i="1"/>
  <c r="AL174" i="1"/>
  <c r="AT173" i="1"/>
  <c r="AS173" i="1"/>
  <c r="AN173" i="1"/>
  <c r="AI173" i="1"/>
  <c r="AL173" i="1"/>
  <c r="AT172" i="1"/>
  <c r="AS172" i="1"/>
  <c r="AN172" i="1"/>
  <c r="AI172" i="1"/>
  <c r="AL172" i="1"/>
  <c r="AT171" i="1"/>
  <c r="AS171" i="1"/>
  <c r="AN171" i="1"/>
  <c r="AI171" i="1"/>
  <c r="AL171" i="1"/>
  <c r="AT170" i="1"/>
  <c r="AS170" i="1"/>
  <c r="AN170" i="1"/>
  <c r="AI170" i="1"/>
  <c r="AL170" i="1"/>
  <c r="AT169" i="1"/>
  <c r="AS169" i="1"/>
  <c r="AN169" i="1"/>
  <c r="AI169" i="1"/>
  <c r="AL169" i="1"/>
  <c r="AT168" i="1"/>
  <c r="AS168" i="1"/>
  <c r="AN168" i="1"/>
  <c r="AI168" i="1"/>
  <c r="AL168" i="1"/>
  <c r="AT167" i="1"/>
  <c r="AS167" i="1"/>
  <c r="AN167" i="1"/>
  <c r="AI167" i="1"/>
  <c r="AL167" i="1"/>
  <c r="AT166" i="1"/>
  <c r="AS166" i="1"/>
  <c r="AN166" i="1"/>
  <c r="AI166" i="1"/>
  <c r="AL166" i="1"/>
  <c r="AT165" i="1"/>
  <c r="AS165" i="1"/>
  <c r="AN165" i="1"/>
  <c r="AI165" i="1"/>
  <c r="AL165" i="1"/>
  <c r="AT164" i="1"/>
  <c r="AS164" i="1"/>
  <c r="AN164" i="1"/>
  <c r="AI164" i="1"/>
  <c r="AL164" i="1"/>
  <c r="AT163" i="1"/>
  <c r="AS163" i="1"/>
  <c r="AN163" i="1"/>
  <c r="AI163" i="1"/>
  <c r="AL163" i="1"/>
  <c r="AT162" i="1"/>
  <c r="AS162" i="1"/>
  <c r="AN162" i="1"/>
  <c r="AI162" i="1"/>
  <c r="AL162" i="1"/>
  <c r="AR161" i="1"/>
  <c r="AQ161" i="1"/>
  <c r="AT161" i="1"/>
  <c r="AP161" i="1"/>
  <c r="AO161" i="1"/>
  <c r="AS161" i="1"/>
  <c r="AN161" i="1"/>
  <c r="AR160" i="1"/>
  <c r="AQ160" i="1"/>
  <c r="AT160" i="1"/>
  <c r="AP160" i="1"/>
  <c r="AO160" i="1"/>
  <c r="AS160" i="1"/>
  <c r="AN160" i="1"/>
  <c r="AI160" i="1"/>
  <c r="Q160" i="1"/>
  <c r="AT159" i="1"/>
  <c r="AS159" i="1"/>
  <c r="AN159" i="1"/>
  <c r="AI159" i="1"/>
  <c r="AL159" i="1"/>
  <c r="AT158" i="1"/>
  <c r="AS158" i="1"/>
  <c r="AN158" i="1"/>
  <c r="AI158" i="1"/>
  <c r="AL158" i="1"/>
  <c r="AT157" i="1"/>
  <c r="AS157" i="1"/>
  <c r="AN157" i="1"/>
  <c r="AI157" i="1"/>
  <c r="AL157" i="1"/>
  <c r="AT156" i="1"/>
  <c r="AS156" i="1"/>
  <c r="AN156" i="1"/>
  <c r="AI156" i="1"/>
  <c r="AL156" i="1"/>
  <c r="AT155" i="1"/>
  <c r="AS155" i="1"/>
  <c r="AN155" i="1"/>
  <c r="AI155" i="1"/>
  <c r="AL155" i="1"/>
  <c r="AT154" i="1"/>
  <c r="AS154" i="1"/>
  <c r="AN154" i="1"/>
  <c r="AI154" i="1"/>
  <c r="AL154" i="1"/>
  <c r="AT153" i="1"/>
  <c r="AS153" i="1"/>
  <c r="AN153" i="1"/>
  <c r="AI153" i="1"/>
  <c r="AL153" i="1"/>
  <c r="AT152" i="1"/>
  <c r="AS152" i="1"/>
  <c r="AN152" i="1"/>
  <c r="AI152" i="1"/>
  <c r="AL152" i="1"/>
  <c r="AT151" i="1"/>
  <c r="AS151" i="1"/>
  <c r="AN151" i="1"/>
  <c r="AI151" i="1"/>
  <c r="AL151" i="1"/>
  <c r="AT150" i="1"/>
  <c r="AS150" i="1"/>
  <c r="AN150" i="1"/>
  <c r="AI150" i="1"/>
  <c r="AL150" i="1"/>
  <c r="AT149" i="1"/>
  <c r="AS149" i="1"/>
  <c r="AN149" i="1"/>
  <c r="AI149" i="1"/>
  <c r="AL149" i="1"/>
  <c r="AT148" i="1"/>
  <c r="AS148" i="1"/>
  <c r="AN148" i="1"/>
  <c r="AI148" i="1"/>
  <c r="AL148" i="1"/>
  <c r="AT147" i="1"/>
  <c r="AS147" i="1"/>
  <c r="AN147" i="1"/>
  <c r="AI147" i="1"/>
  <c r="AL147" i="1"/>
  <c r="AT146" i="1"/>
  <c r="AS146" i="1"/>
  <c r="AN146" i="1"/>
  <c r="AT145" i="1"/>
  <c r="AS145" i="1"/>
  <c r="AN145" i="1"/>
  <c r="AI145" i="1"/>
  <c r="AL145" i="1"/>
  <c r="AT144" i="1"/>
  <c r="AS144" i="1"/>
  <c r="AN134" i="1"/>
  <c r="AN135" i="1"/>
  <c r="AN136" i="1"/>
  <c r="AN137" i="1"/>
  <c r="AN138" i="1"/>
  <c r="AN140" i="1"/>
  <c r="AN141" i="1"/>
  <c r="AN132" i="1"/>
  <c r="AN133" i="1"/>
  <c r="AN142" i="1"/>
  <c r="AN143" i="1"/>
  <c r="AN144" i="1"/>
  <c r="AT143" i="1"/>
  <c r="AS143" i="1"/>
  <c r="AR142" i="1"/>
  <c r="AQ142" i="1"/>
  <c r="AT142" i="1"/>
  <c r="AP142" i="1"/>
  <c r="AO142" i="1"/>
  <c r="AS142" i="1"/>
  <c r="AI142" i="1"/>
  <c r="AT141" i="1"/>
  <c r="AS141" i="1"/>
  <c r="AI141" i="1"/>
  <c r="AL141" i="1"/>
  <c r="AT140" i="1"/>
  <c r="AS140" i="1"/>
  <c r="AI140" i="1"/>
  <c r="AL140" i="1"/>
  <c r="AT139" i="1"/>
  <c r="AS139" i="1"/>
  <c r="AI139" i="1"/>
  <c r="AT138" i="1"/>
  <c r="AS138" i="1"/>
  <c r="AI138" i="1"/>
  <c r="AL138" i="1"/>
  <c r="AT137" i="1"/>
  <c r="AS137" i="1"/>
  <c r="AI137" i="1"/>
  <c r="AL137" i="1"/>
  <c r="AT136" i="1"/>
  <c r="AS136" i="1"/>
  <c r="AI136" i="1"/>
  <c r="AL136" i="1"/>
  <c r="AT135" i="1"/>
  <c r="AS135" i="1"/>
  <c r="AI135" i="1"/>
  <c r="AL135" i="1"/>
  <c r="AT134" i="1"/>
  <c r="AS134" i="1"/>
  <c r="AI134" i="1"/>
  <c r="AL134" i="1"/>
  <c r="AT133" i="1"/>
  <c r="AS133" i="1"/>
  <c r="AI133" i="1"/>
  <c r="AL133" i="1"/>
  <c r="AT132" i="1"/>
  <c r="AS132" i="1"/>
  <c r="AI132" i="1"/>
  <c r="AL132" i="1"/>
  <c r="AT131" i="1"/>
  <c r="AS131" i="1"/>
  <c r="AT130" i="1"/>
  <c r="AS130" i="1"/>
  <c r="AI130" i="1"/>
  <c r="AT129" i="1"/>
  <c r="AS129" i="1"/>
  <c r="AN129" i="1"/>
  <c r="AI129" i="1"/>
  <c r="AL129" i="1"/>
  <c r="AT128" i="1"/>
  <c r="AS128" i="1"/>
  <c r="AI128" i="1"/>
  <c r="AT127" i="1"/>
  <c r="AS127" i="1"/>
  <c r="AN127" i="1"/>
  <c r="AI127" i="1"/>
  <c r="AL127" i="1"/>
  <c r="AT126" i="1"/>
  <c r="AS126" i="1"/>
  <c r="AN126" i="1"/>
  <c r="AI126" i="1"/>
  <c r="AL126" i="1"/>
  <c r="AT125" i="1"/>
  <c r="AS125" i="1"/>
  <c r="AN125" i="1"/>
  <c r="AI125" i="1"/>
  <c r="AL125" i="1"/>
  <c r="AT124" i="1"/>
  <c r="AS124" i="1"/>
  <c r="AN124" i="1"/>
  <c r="AI124" i="1"/>
  <c r="AL124" i="1"/>
  <c r="AT123" i="1"/>
  <c r="AS123" i="1"/>
  <c r="AN123" i="1"/>
  <c r="AI123" i="1"/>
  <c r="AL123" i="1"/>
  <c r="AT122" i="1"/>
  <c r="AS122" i="1"/>
  <c r="AN122" i="1"/>
  <c r="AI122" i="1"/>
  <c r="AL122" i="1"/>
  <c r="AT121" i="1"/>
  <c r="AS121" i="1"/>
  <c r="AN121" i="1"/>
  <c r="AI121" i="1"/>
  <c r="AL121" i="1"/>
  <c r="AT120" i="1"/>
  <c r="AS120" i="1"/>
  <c r="AN120" i="1"/>
  <c r="AI120" i="1"/>
  <c r="AL120" i="1"/>
  <c r="AT119" i="1"/>
  <c r="AS119" i="1"/>
  <c r="AN119" i="1"/>
  <c r="AI119" i="1"/>
  <c r="AL119" i="1"/>
  <c r="AT118" i="1"/>
  <c r="AS118" i="1"/>
  <c r="AN118" i="1"/>
  <c r="AI118" i="1"/>
  <c r="AL118" i="1"/>
  <c r="AT117" i="1"/>
  <c r="AS117" i="1"/>
  <c r="AN117" i="1"/>
  <c r="AI117" i="1"/>
  <c r="AL117" i="1"/>
  <c r="AT116" i="1"/>
  <c r="AS116" i="1"/>
  <c r="AN116" i="1"/>
  <c r="AI116" i="1"/>
  <c r="AL116" i="1"/>
  <c r="AT115" i="1"/>
  <c r="AS115" i="1"/>
  <c r="AN115" i="1"/>
  <c r="AI115" i="1"/>
  <c r="AL115" i="1"/>
  <c r="AT114" i="1"/>
  <c r="AS114" i="1"/>
  <c r="AN114" i="1"/>
  <c r="AI114" i="1"/>
  <c r="AL114" i="1"/>
  <c r="AT113" i="1"/>
  <c r="AS113" i="1"/>
  <c r="AN113" i="1"/>
  <c r="AI113" i="1"/>
  <c r="AL113" i="1"/>
  <c r="AT112" i="1"/>
  <c r="AS112" i="1"/>
  <c r="AN112" i="1"/>
  <c r="AI112" i="1"/>
  <c r="AL112" i="1"/>
  <c r="AT111" i="1"/>
  <c r="AS111" i="1"/>
  <c r="AN111" i="1"/>
  <c r="AI111" i="1"/>
  <c r="AL111" i="1"/>
  <c r="AT110" i="1"/>
  <c r="AS110" i="1"/>
  <c r="AN110" i="1"/>
  <c r="AI110" i="1"/>
  <c r="AL110" i="1"/>
  <c r="AT109" i="1"/>
  <c r="AS109" i="1"/>
  <c r="AN109" i="1"/>
  <c r="AI109" i="1"/>
  <c r="AL109" i="1"/>
  <c r="AT108" i="1"/>
  <c r="AS108" i="1"/>
  <c r="AN108" i="1"/>
  <c r="AI108" i="1"/>
  <c r="AL108" i="1"/>
  <c r="AT107" i="1"/>
  <c r="AS107" i="1"/>
  <c r="AN107" i="1"/>
  <c r="AI107" i="1"/>
  <c r="AL107" i="1"/>
  <c r="AT106" i="1"/>
  <c r="AS106" i="1"/>
  <c r="AN106" i="1"/>
  <c r="AI106" i="1"/>
  <c r="AL106" i="1"/>
  <c r="AT105" i="1"/>
  <c r="AS105" i="1"/>
  <c r="AN105" i="1"/>
  <c r="AI105" i="1"/>
  <c r="AL105" i="1"/>
  <c r="AT104" i="1"/>
  <c r="AS104" i="1"/>
  <c r="AN104" i="1"/>
  <c r="AI104" i="1"/>
  <c r="AL104" i="1"/>
  <c r="AT103" i="1"/>
  <c r="AS103" i="1"/>
  <c r="AN103" i="1"/>
  <c r="AI103" i="1"/>
  <c r="AL103" i="1"/>
  <c r="AT102" i="1"/>
  <c r="AS102" i="1"/>
  <c r="AN102" i="1"/>
  <c r="AI102" i="1"/>
  <c r="AL102" i="1"/>
  <c r="AT101" i="1"/>
  <c r="AS101" i="1"/>
  <c r="AN101" i="1"/>
  <c r="AI101" i="1"/>
  <c r="AL101" i="1"/>
  <c r="AR100" i="1"/>
  <c r="AQ100" i="1"/>
  <c r="AT100" i="1"/>
  <c r="AP100" i="1"/>
  <c r="AO100" i="1"/>
  <c r="AS100" i="1"/>
  <c r="AN100" i="1"/>
  <c r="AI100" i="1"/>
  <c r="AT99" i="1"/>
  <c r="AS99" i="1"/>
  <c r="AN99" i="1"/>
  <c r="AI99" i="1"/>
  <c r="AL99" i="1"/>
  <c r="AT98" i="1"/>
  <c r="AS98" i="1"/>
  <c r="AN98" i="1"/>
  <c r="AI98" i="1"/>
  <c r="AL98" i="1"/>
  <c r="AT97" i="1"/>
  <c r="AS97" i="1"/>
  <c r="AN97" i="1"/>
  <c r="AI97" i="1"/>
  <c r="AL97" i="1"/>
  <c r="AT96" i="1"/>
  <c r="AS96" i="1"/>
  <c r="AN96" i="1"/>
  <c r="AI96" i="1"/>
  <c r="AL96" i="1"/>
  <c r="AT95" i="1"/>
  <c r="AS95" i="1"/>
  <c r="AN95" i="1"/>
  <c r="AI95" i="1"/>
  <c r="AL95" i="1"/>
  <c r="AT94" i="1"/>
  <c r="AS94" i="1"/>
  <c r="AN94" i="1"/>
  <c r="AI94" i="1"/>
  <c r="AL94" i="1"/>
  <c r="AT93" i="1"/>
  <c r="AS93" i="1"/>
  <c r="AN93" i="1"/>
  <c r="AI93" i="1"/>
  <c r="AL93" i="1"/>
  <c r="AT92" i="1"/>
  <c r="AS92" i="1"/>
  <c r="AN92" i="1"/>
  <c r="AI92" i="1"/>
  <c r="AL92" i="1"/>
  <c r="AT91" i="1"/>
  <c r="AS91" i="1"/>
  <c r="AN91" i="1"/>
  <c r="AI91" i="1"/>
  <c r="AL91" i="1"/>
  <c r="AT90" i="1"/>
  <c r="AS90" i="1"/>
  <c r="AN90" i="1"/>
  <c r="AI90" i="1"/>
  <c r="AL90" i="1"/>
  <c r="AR89" i="1"/>
  <c r="AQ89" i="1"/>
  <c r="AT89" i="1"/>
  <c r="AP89" i="1"/>
  <c r="AO89" i="1"/>
  <c r="AS89" i="1"/>
  <c r="AT88" i="1"/>
  <c r="AS88" i="1"/>
  <c r="AN88" i="1"/>
  <c r="AI88" i="1"/>
  <c r="AL88" i="1"/>
  <c r="AT87" i="1"/>
  <c r="AS87" i="1"/>
  <c r="AT86" i="1"/>
  <c r="AS86" i="1"/>
  <c r="AT85" i="1"/>
  <c r="AS85" i="1"/>
  <c r="AN85" i="1"/>
  <c r="AT84" i="1"/>
  <c r="AS84" i="1"/>
  <c r="AT83" i="1"/>
  <c r="AS83" i="1"/>
  <c r="AT82" i="1"/>
  <c r="AS82" i="1"/>
  <c r="AT81" i="1"/>
  <c r="AS81" i="1"/>
  <c r="AT80" i="1"/>
  <c r="AS80" i="1"/>
  <c r="AN80" i="1"/>
  <c r="AT79" i="1"/>
  <c r="AS79" i="1"/>
  <c r="AT78" i="1"/>
  <c r="AS78" i="1"/>
  <c r="AT77" i="1"/>
  <c r="AS77" i="1"/>
  <c r="AI77" i="1"/>
  <c r="AT76" i="1"/>
  <c r="AS76" i="1"/>
  <c r="AI76" i="1"/>
  <c r="AT75" i="1"/>
  <c r="AS75" i="1"/>
  <c r="AN75" i="1"/>
  <c r="AI75" i="1"/>
  <c r="AT74" i="1"/>
  <c r="AS74" i="1"/>
  <c r="AN74" i="1"/>
  <c r="AI74" i="1"/>
  <c r="AT73" i="1"/>
  <c r="AS73" i="1"/>
  <c r="AI73" i="1"/>
  <c r="AT72" i="1"/>
  <c r="AS72" i="1"/>
  <c r="AN69" i="1"/>
  <c r="AN70" i="1"/>
  <c r="AN71" i="1"/>
  <c r="AN72" i="1"/>
  <c r="AI72" i="1"/>
  <c r="AT71" i="1"/>
  <c r="AS71" i="1"/>
  <c r="AI71" i="1"/>
  <c r="AT70" i="1"/>
  <c r="AS70" i="1"/>
  <c r="AI70" i="1"/>
  <c r="AT69" i="1"/>
  <c r="AS69" i="1"/>
  <c r="AI69" i="1"/>
  <c r="AT68" i="1"/>
  <c r="AS68" i="1"/>
  <c r="AI68" i="1"/>
  <c r="AT67" i="1"/>
  <c r="AS67" i="1"/>
  <c r="AI67" i="1"/>
  <c r="AT66" i="1"/>
  <c r="AS66" i="1"/>
  <c r="AI66" i="1"/>
  <c r="AT65" i="1"/>
  <c r="AS65" i="1"/>
  <c r="AI65" i="1"/>
  <c r="AT64" i="1"/>
  <c r="AS64" i="1"/>
  <c r="AI64" i="1"/>
  <c r="AT63" i="1"/>
  <c r="AS63" i="1"/>
  <c r="AN58" i="1"/>
  <c r="AN60" i="1"/>
  <c r="AN63" i="1"/>
  <c r="AI63" i="1"/>
  <c r="AT62" i="1"/>
  <c r="AS62" i="1"/>
  <c r="AI62" i="1"/>
  <c r="AT61" i="1"/>
  <c r="AS61" i="1"/>
  <c r="AI61" i="1"/>
  <c r="AT60" i="1"/>
  <c r="AS60" i="1"/>
  <c r="AI60" i="1"/>
  <c r="AT59" i="1"/>
  <c r="AS59" i="1"/>
  <c r="AI59" i="1"/>
  <c r="AT58" i="1"/>
  <c r="AS58" i="1"/>
  <c r="AI58" i="1"/>
  <c r="AT57" i="1"/>
  <c r="AS57" i="1"/>
  <c r="AI57" i="1"/>
  <c r="AT56" i="1"/>
  <c r="AS56" i="1"/>
  <c r="AN56" i="1"/>
  <c r="AI56" i="1"/>
  <c r="AT55" i="1"/>
  <c r="AS55" i="1"/>
  <c r="AI55" i="1"/>
  <c r="AT54" i="1"/>
  <c r="AS54" i="1"/>
  <c r="AI54" i="1"/>
  <c r="AT53" i="1"/>
  <c r="AS53" i="1"/>
  <c r="AI53" i="1"/>
  <c r="AT52" i="1"/>
  <c r="AS52" i="1"/>
  <c r="AN52" i="1"/>
  <c r="AI52" i="1"/>
  <c r="AT51" i="1"/>
  <c r="AS51" i="1"/>
  <c r="AI51" i="1"/>
  <c r="AT50" i="1"/>
  <c r="AS50" i="1"/>
  <c r="AI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I40" i="1"/>
  <c r="AT39" i="1"/>
  <c r="AS39" i="1"/>
  <c r="AN39" i="1"/>
  <c r="AI39" i="1"/>
  <c r="AT38" i="1"/>
  <c r="AS38" i="1"/>
  <c r="AN38" i="1"/>
  <c r="AT37" i="1"/>
  <c r="AS37" i="1"/>
  <c r="AI37" i="1"/>
</calcChain>
</file>

<file path=xl/sharedStrings.xml><?xml version="1.0" encoding="utf-8"?>
<sst xmlns="http://schemas.openxmlformats.org/spreadsheetml/2006/main" count="2833" uniqueCount="398">
  <si>
    <t>Error</t>
    <phoneticPr fontId="7" type="noConversion"/>
  </si>
  <si>
    <t>m6r2</t>
    <phoneticPr fontId="7" type="noConversion"/>
  </si>
  <si>
    <t>m6r3</t>
    <phoneticPr fontId="7" type="noConversion"/>
  </si>
  <si>
    <t>m9b5</t>
    <phoneticPr fontId="7" type="noConversion"/>
  </si>
  <si>
    <t>m9b4</t>
    <phoneticPr fontId="7" type="noConversion"/>
  </si>
  <si>
    <t>m9b3</t>
    <phoneticPr fontId="7" type="noConversion"/>
  </si>
  <si>
    <t>m6r4</t>
    <phoneticPr fontId="7" type="noConversion"/>
  </si>
  <si>
    <t>m6r5</t>
    <phoneticPr fontId="7" type="noConversion"/>
  </si>
  <si>
    <t>m6dr4</t>
    <phoneticPr fontId="7" type="noConversion"/>
  </si>
  <si>
    <t>m7p3</t>
    <phoneticPr fontId="7" type="noConversion"/>
  </si>
  <si>
    <t>Dis Gas</t>
    <phoneticPr fontId="7" type="noConversion"/>
  </si>
  <si>
    <t>no</t>
    <phoneticPr fontId="7" type="noConversion"/>
  </si>
  <si>
    <t>[SDS]</t>
    <phoneticPr fontId="7" type="noConversion"/>
  </si>
  <si>
    <t>distilled (CS)</t>
    <phoneticPr fontId="7" type="noConversion"/>
  </si>
  <si>
    <t>m6br2</t>
    <phoneticPr fontId="7" type="noConversion"/>
  </si>
  <si>
    <t>m5t2b</t>
    <phoneticPr fontId="7" type="noConversion"/>
  </si>
  <si>
    <t>m5r3</t>
    <phoneticPr fontId="7" type="noConversion"/>
  </si>
  <si>
    <t>Pic time log?</t>
    <phoneticPr fontId="7" type="noConversion"/>
  </si>
  <si>
    <t>m7p14</t>
    <phoneticPr fontId="7" type="noConversion"/>
  </si>
  <si>
    <t>Start pic</t>
    <phoneticPr fontId="7" type="noConversion"/>
  </si>
  <si>
    <t># pics</t>
    <phoneticPr fontId="7" type="noConversion"/>
  </si>
  <si>
    <t>End time</t>
    <phoneticPr fontId="7" type="noConversion"/>
  </si>
  <si>
    <t>min/rot</t>
    <phoneticPr fontId="7" type="noConversion"/>
  </si>
  <si>
    <t>Airflow/fan</t>
    <phoneticPr fontId="7" type="noConversion"/>
  </si>
  <si>
    <t>m6dr2</t>
    <phoneticPr fontId="7" type="noConversion"/>
  </si>
  <si>
    <t>m6dr3</t>
    <phoneticPr fontId="7" type="noConversion"/>
  </si>
  <si>
    <t>Run name</t>
    <phoneticPr fontId="7" type="noConversion"/>
  </si>
  <si>
    <t>m8bt4</t>
    <phoneticPr fontId="7" type="noConversion"/>
  </si>
  <si>
    <t>m9b1</t>
    <phoneticPr fontId="7" type="noConversion"/>
  </si>
  <si>
    <t>yes</t>
    <phoneticPr fontId="7" type="noConversion"/>
  </si>
  <si>
    <t>m9a3</t>
    <phoneticPr fontId="7" type="noConversion"/>
  </si>
  <si>
    <t>m6cr2</t>
    <phoneticPr fontId="7" type="noConversion"/>
  </si>
  <si>
    <t>m6dr1</t>
    <phoneticPr fontId="7" type="noConversion"/>
  </si>
  <si>
    <t>(stdev)</t>
    <phoneticPr fontId="7" type="noConversion"/>
  </si>
  <si>
    <t>less</t>
    <phoneticPr fontId="7" type="noConversion"/>
  </si>
  <si>
    <t xml:space="preserve"> </t>
  </si>
  <si>
    <t>measured?</t>
  </si>
  <si>
    <t>input flux</t>
  </si>
  <si>
    <t>Tnozzle</t>
  </si>
  <si>
    <r>
      <t>T_</t>
    </r>
    <r>
      <rPr>
        <sz val="10"/>
        <color rgb="FF000000"/>
        <rFont val="Verdana"/>
      </rPr>
      <t>nozzle</t>
    </r>
  </si>
  <si>
    <t>T_wall</t>
  </si>
  <si>
    <t>tap</t>
    <phoneticPr fontId="7" type="noConversion"/>
  </si>
  <si>
    <t>m6r6</t>
    <phoneticPr fontId="7" type="noConversion"/>
  </si>
  <si>
    <t>m9a4</t>
    <phoneticPr fontId="7" type="noConversion"/>
  </si>
  <si>
    <t>(wt%)</t>
    <phoneticPr fontId="7" type="noConversion"/>
  </si>
  <si>
    <t>(deg C)</t>
    <phoneticPr fontId="7" type="noConversion"/>
  </si>
  <si>
    <t>chemistry</t>
    <phoneticPr fontId="7" type="noConversion"/>
  </si>
  <si>
    <t>m5r4</t>
    <phoneticPr fontId="7" type="noConversion"/>
  </si>
  <si>
    <t>m7p9</t>
    <phoneticPr fontId="7" type="noConversion"/>
  </si>
  <si>
    <t>m7q13</t>
    <phoneticPr fontId="7" type="noConversion"/>
  </si>
  <si>
    <t>T_air</t>
    <phoneticPr fontId="7" type="noConversion"/>
  </si>
  <si>
    <t>no</t>
    <phoneticPr fontId="7" type="noConversion"/>
  </si>
  <si>
    <t>del x</t>
    <phoneticPr fontId="7" type="noConversion"/>
  </si>
  <si>
    <t>yes</t>
    <phoneticPr fontId="7" type="noConversion"/>
  </si>
  <si>
    <t>distilled (CS)</t>
    <phoneticPr fontId="7" type="noConversion"/>
  </si>
  <si>
    <t>yes</t>
    <phoneticPr fontId="7" type="noConversion"/>
  </si>
  <si>
    <t>[NaCl]</t>
    <phoneticPr fontId="7" type="noConversion"/>
  </si>
  <si>
    <t>Error</t>
    <phoneticPr fontId="7" type="noConversion"/>
  </si>
  <si>
    <t>m2r7</t>
    <phoneticPr fontId="7" type="noConversion"/>
  </si>
  <si>
    <t>m8ta</t>
    <phoneticPr fontId="7" type="noConversion"/>
  </si>
  <si>
    <t>m10r8</t>
    <phoneticPr fontId="7" type="noConversion"/>
  </si>
  <si>
    <t>crushed ice</t>
    <phoneticPr fontId="7" type="noConversion"/>
  </si>
  <si>
    <t>m7q9</t>
    <phoneticPr fontId="7" type="noConversion"/>
  </si>
  <si>
    <t>1.96 (est)</t>
    <phoneticPr fontId="7" type="noConversion"/>
  </si>
  <si>
    <t>m9c3</t>
    <phoneticPr fontId="7" type="noConversion"/>
  </si>
  <si>
    <t>m9c2</t>
    <phoneticPr fontId="7" type="noConversion"/>
  </si>
  <si>
    <t>m9c1</t>
    <phoneticPr fontId="7" type="noConversion"/>
  </si>
  <si>
    <t>m6br1</t>
    <phoneticPr fontId="7" type="noConversion"/>
  </si>
  <si>
    <t>m4r7</t>
    <phoneticPr fontId="7" type="noConversion"/>
  </si>
  <si>
    <t>y_bot</t>
    <phoneticPr fontId="7" type="noConversion"/>
  </si>
  <si>
    <t>m8bt3</t>
    <phoneticPr fontId="7" type="noConversion"/>
  </si>
  <si>
    <t>Set</t>
    <phoneticPr fontId="7" type="noConversion"/>
  </si>
  <si>
    <t>(stdev)</t>
    <phoneticPr fontId="7" type="noConversion"/>
  </si>
  <si>
    <t>(max-min)/2</t>
    <phoneticPr fontId="7" type="noConversion"/>
  </si>
  <si>
    <t>more</t>
    <phoneticPr fontId="7" type="noConversion"/>
  </si>
  <si>
    <t>cm/pixel</t>
    <phoneticPr fontId="7" type="noConversion"/>
  </si>
  <si>
    <t>End pic</t>
    <phoneticPr fontId="7" type="noConversion"/>
  </si>
  <si>
    <t>x_right</t>
    <phoneticPr fontId="7" type="noConversion"/>
  </si>
  <si>
    <t>m7p10</t>
    <phoneticPr fontId="7" type="noConversion"/>
  </si>
  <si>
    <t>m3r4</t>
    <phoneticPr fontId="7" type="noConversion"/>
  </si>
  <si>
    <t>m8tb</t>
    <phoneticPr fontId="7" type="noConversion"/>
  </si>
  <si>
    <t>m8r1</t>
    <phoneticPr fontId="7" type="noConversion"/>
  </si>
  <si>
    <t>m8r2</t>
    <phoneticPr fontId="7" type="noConversion"/>
  </si>
  <si>
    <t>m8r3</t>
    <phoneticPr fontId="7" type="noConversion"/>
  </si>
  <si>
    <t>m8r4</t>
    <phoneticPr fontId="7" type="noConversion"/>
  </si>
  <si>
    <t>m8bt5</t>
    <phoneticPr fontId="7" type="noConversion"/>
  </si>
  <si>
    <t>win pix</t>
    <phoneticPr fontId="7" type="noConversion"/>
  </si>
  <si>
    <t>x_left</t>
    <phoneticPr fontId="7" type="noConversion"/>
  </si>
  <si>
    <t>y_top</t>
    <phoneticPr fontId="7" type="noConversion"/>
  </si>
  <si>
    <t>no</t>
  </si>
  <si>
    <t>averages</t>
  </si>
  <si>
    <t>number of</t>
  </si>
  <si>
    <t>rotations</t>
  </si>
  <si>
    <t>~4</t>
  </si>
  <si>
    <t>no</t>
    <phoneticPr fontId="7" type="noConversion"/>
  </si>
  <si>
    <t>distilled (CS)</t>
  </si>
  <si>
    <t>RH</t>
    <phoneticPr fontId="7" type="noConversion"/>
  </si>
  <si>
    <t>(g/min)</t>
    <phoneticPr fontId="7" type="noConversion"/>
  </si>
  <si>
    <t>(deg C)</t>
    <phoneticPr fontId="7" type="noConversion"/>
  </si>
  <si>
    <t>Start time</t>
    <phoneticPr fontId="7" type="noConversion"/>
  </si>
  <si>
    <t>yes</t>
    <phoneticPr fontId="7" type="noConversion"/>
  </si>
  <si>
    <t>tap</t>
    <phoneticPr fontId="7" type="noConversion"/>
  </si>
  <si>
    <t>m5t2</t>
    <phoneticPr fontId="7" type="noConversion"/>
  </si>
  <si>
    <t>m7p11</t>
    <phoneticPr fontId="7" type="noConversion"/>
  </si>
  <si>
    <t>m2r6</t>
    <phoneticPr fontId="7" type="noConversion"/>
  </si>
  <si>
    <t>m7p13</t>
    <phoneticPr fontId="7" type="noConversion"/>
  </si>
  <si>
    <t>tap</t>
    <phoneticPr fontId="7" type="noConversion"/>
  </si>
  <si>
    <t>m7q14</t>
    <phoneticPr fontId="7" type="noConversion"/>
  </si>
  <si>
    <t>m2r5</t>
    <phoneticPr fontId="7" type="noConversion"/>
  </si>
  <si>
    <t>(deg C)</t>
    <phoneticPr fontId="7" type="noConversion"/>
  </si>
  <si>
    <t>m2r3</t>
    <phoneticPr fontId="7" type="noConversion"/>
  </si>
  <si>
    <t>m2r4</t>
    <phoneticPr fontId="7" type="noConversion"/>
  </si>
  <si>
    <t>m4r8</t>
    <phoneticPr fontId="7" type="noConversion"/>
  </si>
  <si>
    <t>m4r9</t>
    <phoneticPr fontId="7" type="noConversion"/>
  </si>
  <si>
    <t>m7q12</t>
    <phoneticPr fontId="7" type="noConversion"/>
  </si>
  <si>
    <t>m7q10</t>
    <phoneticPr fontId="7" type="noConversion"/>
  </si>
  <si>
    <t>m7q11</t>
    <phoneticPr fontId="7" type="noConversion"/>
  </si>
  <si>
    <t>~4</t>
    <phoneticPr fontId="7" type="noConversion"/>
  </si>
  <si>
    <t>del y</t>
    <phoneticPr fontId="7" type="noConversion"/>
  </si>
  <si>
    <t>1.96 (est)</t>
    <phoneticPr fontId="7" type="noConversion"/>
  </si>
  <si>
    <t>m8bt2</t>
    <phoneticPr fontId="7" type="noConversion"/>
  </si>
  <si>
    <t>m4r1d</t>
    <phoneticPr fontId="7" type="noConversion"/>
  </si>
  <si>
    <t>m9a1</t>
    <phoneticPr fontId="7" type="noConversion"/>
  </si>
  <si>
    <t>m9a2</t>
    <phoneticPr fontId="7" type="noConversion"/>
  </si>
  <si>
    <t>m7p7</t>
    <phoneticPr fontId="7" type="noConversion"/>
  </si>
  <si>
    <t>m9c4</t>
    <phoneticPr fontId="7" type="noConversion"/>
  </si>
  <si>
    <t>m7p8</t>
    <phoneticPr fontId="7" type="noConversion"/>
  </si>
  <si>
    <t>m7q6</t>
    <phoneticPr fontId="7" type="noConversion"/>
  </si>
  <si>
    <t>m7q8</t>
    <phoneticPr fontId="7" type="noConversion"/>
  </si>
  <si>
    <t>m5r1</t>
    <phoneticPr fontId="7" type="noConversion"/>
  </si>
  <si>
    <t>m5r6b</t>
    <phoneticPr fontId="7" type="noConversion"/>
  </si>
  <si>
    <t>m5r8</t>
    <phoneticPr fontId="7" type="noConversion"/>
  </si>
  <si>
    <t>(SE_fit)</t>
    <phoneticPr fontId="7" type="noConversion"/>
  </si>
  <si>
    <t>Water type</t>
    <phoneticPr fontId="7" type="noConversion"/>
  </si>
  <si>
    <t>Value (%)</t>
    <phoneticPr fontId="7" type="noConversion"/>
  </si>
  <si>
    <t>m4r5</t>
    <phoneticPr fontId="7" type="noConversion"/>
  </si>
  <si>
    <t>m6cr1</t>
    <phoneticPr fontId="7" type="noConversion"/>
  </si>
  <si>
    <t>m2r9</t>
    <phoneticPr fontId="7" type="noConversion"/>
  </si>
  <si>
    <t>m3r6</t>
    <phoneticPr fontId="7" type="noConversion"/>
  </si>
  <si>
    <t>Value</t>
    <phoneticPr fontId="7" type="noConversion"/>
  </si>
  <si>
    <t>yes</t>
    <phoneticPr fontId="7" type="noConversion"/>
  </si>
  <si>
    <t>m4r2</t>
    <phoneticPr fontId="7" type="noConversion"/>
  </si>
  <si>
    <t>m2r8</t>
    <phoneticPr fontId="7" type="noConversion"/>
  </si>
  <si>
    <t>yes</t>
  </si>
  <si>
    <t>[TX100]</t>
    <phoneticPr fontId="7" type="noConversion"/>
  </si>
  <si>
    <t>Branch?</t>
    <phoneticPr fontId="7" type="noConversion"/>
  </si>
  <si>
    <t>(m^3/min)</t>
    <phoneticPr fontId="7" type="noConversion"/>
  </si>
  <si>
    <t>m7p12</t>
    <phoneticPr fontId="7" type="noConversion"/>
  </si>
  <si>
    <t>m7q01</t>
  </si>
  <si>
    <t>m7q02</t>
  </si>
  <si>
    <t>m7q03</t>
  </si>
  <si>
    <t>m7q04</t>
  </si>
  <si>
    <t>m7q05</t>
  </si>
  <si>
    <t>m5r9b</t>
  </si>
  <si>
    <t>date</t>
  </si>
  <si>
    <t>created</t>
  </si>
  <si>
    <t>best icon</t>
  </si>
  <si>
    <t>2011-01-24</t>
  </si>
  <si>
    <t>2011-02-16</t>
  </si>
  <si>
    <t>2011-02-17</t>
  </si>
  <si>
    <t>2011-02-22</t>
  </si>
  <si>
    <t>2011-02-23</t>
  </si>
  <si>
    <t>2011-03-01</t>
  </si>
  <si>
    <t>2011-03-03</t>
  </si>
  <si>
    <t>2011-03-04</t>
  </si>
  <si>
    <t>2011-03-08</t>
  </si>
  <si>
    <t>2011-03-09</t>
  </si>
  <si>
    <t>2011-03-10</t>
  </si>
  <si>
    <t>2011-03-11</t>
  </si>
  <si>
    <t>2011-03-12</t>
  </si>
  <si>
    <t>2011-03-14</t>
  </si>
  <si>
    <t>2011-03-15</t>
  </si>
  <si>
    <t>2011-03-16</t>
  </si>
  <si>
    <t>2011-03-18</t>
  </si>
  <si>
    <t>2011-03-21</t>
  </si>
  <si>
    <t>2011-03-22</t>
  </si>
  <si>
    <t>2011-03-23</t>
  </si>
  <si>
    <t>2011-03-24</t>
  </si>
  <si>
    <t>2011-03-28</t>
  </si>
  <si>
    <t>2011-03-30</t>
  </si>
  <si>
    <t>2011-03-31</t>
  </si>
  <si>
    <t>2011-04-06</t>
  </si>
  <si>
    <t>2011-04-07</t>
  </si>
  <si>
    <t>2011-04-11</t>
  </si>
  <si>
    <t>2011-04-12</t>
  </si>
  <si>
    <t>2011-04-13</t>
  </si>
  <si>
    <t>2011-04-14</t>
  </si>
  <si>
    <t>2011-04-15</t>
  </si>
  <si>
    <t>2011-04-18</t>
  </si>
  <si>
    <t>2011-04-19</t>
  </si>
  <si>
    <t>2011-04-21</t>
  </si>
  <si>
    <t>2011-01-13</t>
  </si>
  <si>
    <t>pic</t>
  </si>
  <si>
    <t>2010-11-16</t>
  </si>
  <si>
    <t>2010-05-21</t>
  </si>
  <si>
    <t>2010-05-20</t>
  </si>
  <si>
    <t>2010-05-17</t>
  </si>
  <si>
    <t>2010-05-14</t>
  </si>
  <si>
    <t>2010-05-06</t>
  </si>
  <si>
    <t>2010-05-05</t>
  </si>
  <si>
    <t>2010-05-04</t>
  </si>
  <si>
    <t>2010-04-28</t>
  </si>
  <si>
    <t>2010-04-10</t>
  </si>
  <si>
    <t>2010-04-08</t>
  </si>
  <si>
    <t>2010-03-31</t>
  </si>
  <si>
    <t>2010-03-30</t>
  </si>
  <si>
    <t>2010-03-19</t>
  </si>
  <si>
    <t>2010-03-18</t>
  </si>
  <si>
    <t>2010-03-16</t>
  </si>
  <si>
    <t>2010-03-01</t>
  </si>
  <si>
    <t>2010-02-26</t>
  </si>
  <si>
    <t>2010-02-24</t>
  </si>
  <si>
    <t>2010-02-23</t>
  </si>
  <si>
    <t>2010-02-09</t>
  </si>
  <si>
    <t>2010-02-08</t>
  </si>
  <si>
    <t>2009-12-06</t>
  </si>
  <si>
    <t>2009-12-04</t>
  </si>
  <si>
    <t>2009-12-02</t>
  </si>
  <si>
    <t>2009-12-01</t>
  </si>
  <si>
    <t>2009-11-30</t>
  </si>
  <si>
    <t>2009-11-28</t>
  </si>
  <si>
    <t>2009-11-26</t>
  </si>
  <si>
    <t>2009-11-20</t>
  </si>
  <si>
    <t>2009-11-19</t>
  </si>
  <si>
    <t>2009-11-18</t>
  </si>
  <si>
    <t>2009-11-12</t>
  </si>
  <si>
    <t>2009-11-11</t>
  </si>
  <si>
    <t>2009-11-10</t>
  </si>
  <si>
    <t>2009-11-06</t>
  </si>
  <si>
    <t>2009-11-05</t>
  </si>
  <si>
    <t>2009-11-04</t>
  </si>
  <si>
    <t>2009-11-03</t>
  </si>
  <si>
    <t>2009-11-02</t>
  </si>
  <si>
    <t>2009-10-30</t>
  </si>
  <si>
    <t>2009-10-29</t>
  </si>
  <si>
    <t>2009-10-28</t>
  </si>
  <si>
    <t>2009-10-19</t>
  </si>
  <si>
    <t>2009-05-28</t>
  </si>
  <si>
    <t>2009-05-26</t>
  </si>
  <si>
    <t>2009-05-25</t>
  </si>
  <si>
    <t>2009-05-22</t>
  </si>
  <si>
    <t>2009-05-20</t>
  </si>
  <si>
    <t>2009-05-18</t>
  </si>
  <si>
    <t>2009-05-16</t>
  </si>
  <si>
    <t>2009-05-14</t>
  </si>
  <si>
    <t>2009-05-13</t>
  </si>
  <si>
    <t>2009-05-08</t>
  </si>
  <si>
    <t>2009-05-07</t>
  </si>
  <si>
    <t>2009-05-01</t>
  </si>
  <si>
    <t>2009-04-07</t>
  </si>
  <si>
    <t>2009-04-08</t>
  </si>
  <si>
    <t>2009-04-01</t>
  </si>
  <si>
    <t>2009-03-26</t>
  </si>
  <si>
    <t>2009-03-18</t>
  </si>
  <si>
    <t>2009-03-13</t>
  </si>
  <si>
    <t>2008-12-03</t>
  </si>
  <si>
    <t>2009-02-26</t>
  </si>
  <si>
    <t>2009-02-24</t>
  </si>
  <si>
    <t>2008-12-02</t>
  </si>
  <si>
    <t>2008-11-28</t>
  </si>
  <si>
    <t>2008-11-21</t>
  </si>
  <si>
    <t>2008-10-31</t>
  </si>
  <si>
    <t>2008-10-29</t>
  </si>
  <si>
    <t>2008-09-18</t>
  </si>
  <si>
    <t>2008-08-13</t>
  </si>
  <si>
    <t>2008-06-19</t>
  </si>
  <si>
    <t>2008-06-17</t>
  </si>
  <si>
    <t>2008-06-11</t>
  </si>
  <si>
    <t>2008-05-20</t>
  </si>
  <si>
    <t>2008-05-13</t>
  </si>
  <si>
    <t>2008-03-26</t>
  </si>
  <si>
    <t>2008-02-18</t>
  </si>
  <si>
    <r>
      <t>Rotation</t>
    </r>
    <r>
      <rPr>
        <sz val="10"/>
        <color rgb="FF000000"/>
        <rFont val="Verdana"/>
      </rPr>
      <t>?</t>
    </r>
  </si>
  <si>
    <t>humidity</t>
  </si>
  <si>
    <t>temp (deg C)</t>
  </si>
  <si>
    <t>(max+min)/2</t>
  </si>
  <si>
    <t>yes?</t>
  </si>
  <si>
    <t>2011-04-25</t>
  </si>
  <si>
    <t>2011-04-28</t>
  </si>
  <si>
    <t>2011-04-29</t>
  </si>
  <si>
    <t>2011-05-01</t>
  </si>
  <si>
    <t>2011-05-02</t>
  </si>
  <si>
    <t>2011-05-03</t>
  </si>
  <si>
    <t>2011-06-23</t>
  </si>
  <si>
    <t>2011-07-21</t>
  </si>
  <si>
    <t>2011-07-26</t>
  </si>
  <si>
    <t>2011-07-27</t>
  </si>
  <si>
    <t>2011-07-28</t>
  </si>
  <si>
    <t>2011-08-17</t>
  </si>
  <si>
    <t>2011-08-18</t>
  </si>
  <si>
    <t>2011-08-23</t>
  </si>
  <si>
    <t>2011-08-24</t>
  </si>
  <si>
    <t>2011-08-28</t>
  </si>
  <si>
    <t>2011-09-12</t>
  </si>
  <si>
    <t>2011-09-15</t>
  </si>
  <si>
    <t>2011-09-19</t>
  </si>
  <si>
    <t>2011-09-20</t>
  </si>
  <si>
    <t>2011-09-21</t>
  </si>
  <si>
    <t>2011-09-22</t>
  </si>
  <si>
    <t>2011-09-25</t>
  </si>
  <si>
    <t>2011-09-26</t>
  </si>
  <si>
    <t>2011-09-27</t>
  </si>
  <si>
    <t>2011-09-28</t>
  </si>
  <si>
    <t>2011-10-11</t>
  </si>
  <si>
    <t>2011-10-12</t>
  </si>
  <si>
    <t>2011-10-13</t>
  </si>
  <si>
    <t>2011-10-16</t>
  </si>
  <si>
    <t>2011-10-17</t>
  </si>
  <si>
    <t>2011-10-18</t>
  </si>
  <si>
    <t>2011-10-19</t>
  </si>
  <si>
    <t>2011-10-23</t>
  </si>
  <si>
    <t>2011-10-24</t>
  </si>
  <si>
    <t>2011-10-25</t>
  </si>
  <si>
    <t>2011-10-26</t>
  </si>
  <si>
    <t>2011-11-08</t>
  </si>
  <si>
    <t>2011-11-09</t>
  </si>
  <si>
    <t>2011-11-10</t>
  </si>
  <si>
    <t>2011-11-13</t>
  </si>
  <si>
    <t>2011-11-29</t>
  </si>
  <si>
    <t>2011-11-30</t>
  </si>
  <si>
    <t>2011-12-01</t>
  </si>
  <si>
    <t>2011-12-02</t>
  </si>
  <si>
    <t>2011-12-03</t>
  </si>
  <si>
    <t>2011-12-06</t>
  </si>
  <si>
    <t>2011-12-07</t>
  </si>
  <si>
    <t>2011-12-09</t>
  </si>
  <si>
    <t>2011-12-12</t>
  </si>
  <si>
    <t>2011-12-13</t>
  </si>
  <si>
    <t>2011-12-15</t>
  </si>
  <si>
    <t>2011-12-16</t>
  </si>
  <si>
    <t>2011-12-19</t>
  </si>
  <si>
    <t>2011-12-20</t>
  </si>
  <si>
    <t>2011-12-21</t>
  </si>
  <si>
    <t>2011-12-22</t>
  </si>
  <si>
    <t>2012-01-09</t>
  </si>
  <si>
    <t>2012-01-10</t>
  </si>
  <si>
    <t>2012-01-11</t>
  </si>
  <si>
    <t>2012-01-12</t>
  </si>
  <si>
    <t>2012-01-16</t>
  </si>
  <si>
    <t>2012-01-17</t>
  </si>
  <si>
    <t>2012-01-19</t>
  </si>
  <si>
    <t>2012-01-20</t>
  </si>
  <si>
    <t>2012-01-23</t>
  </si>
  <si>
    <t>2012-01-25</t>
  </si>
  <si>
    <t>2012-01-26</t>
  </si>
  <si>
    <t>2012-01-27</t>
  </si>
  <si>
    <t>2012-02-01</t>
  </si>
  <si>
    <t>2012-02-02</t>
  </si>
  <si>
    <t>2012-02-05</t>
  </si>
  <si>
    <t>2012-02-06</t>
  </si>
  <si>
    <t>2012-02-07</t>
  </si>
  <si>
    <t>2012-02-08</t>
  </si>
  <si>
    <t>2012-02-09</t>
  </si>
  <si>
    <t>2012-02-13</t>
  </si>
  <si>
    <t>2012-02-14</t>
  </si>
  <si>
    <t>2012-02-15</t>
  </si>
  <si>
    <t>2012-02-17</t>
  </si>
  <si>
    <t>2012-02-20</t>
  </si>
  <si>
    <t>2012-02-21</t>
  </si>
  <si>
    <t>2012-03-12</t>
  </si>
  <si>
    <t>2012-03-13</t>
  </si>
  <si>
    <t>2012-03-14</t>
  </si>
  <si>
    <t>2012-03-15</t>
  </si>
  <si>
    <t>2012-03-20</t>
  </si>
  <si>
    <t>2012-03-21</t>
  </si>
  <si>
    <t>2012-07-23</t>
  </si>
  <si>
    <t>2012-07-24</t>
  </si>
  <si>
    <t>2012-07-25</t>
  </si>
  <si>
    <t>2012-07-26</t>
  </si>
  <si>
    <t>2012-07-30</t>
  </si>
  <si>
    <t>2012-07-31</t>
  </si>
  <si>
    <t>2012-08-01</t>
  </si>
  <si>
    <t>2012-08-02</t>
  </si>
  <si>
    <t>2012-08-03</t>
  </si>
  <si>
    <t>2012-08-04</t>
  </si>
  <si>
    <t>2012-09-06</t>
  </si>
  <si>
    <t>2012-09-07</t>
  </si>
  <si>
    <t>2012-09-10</t>
  </si>
  <si>
    <t>2012-09-11</t>
  </si>
  <si>
    <t>2012-09-12</t>
  </si>
  <si>
    <t>2012-09-13</t>
  </si>
  <si>
    <t>2012-09-14</t>
  </si>
  <si>
    <t>2012-09-18</t>
  </si>
  <si>
    <t>2012-09-19</t>
  </si>
  <si>
    <t>2012-09-20</t>
  </si>
  <si>
    <t>2012-09-21</t>
  </si>
  <si>
    <t>2012-09-23</t>
  </si>
  <si>
    <t>2012-09-24</t>
  </si>
  <si>
    <t>2012-09-25</t>
  </si>
  <si>
    <t>2012-09-26</t>
  </si>
  <si>
    <t>2012-09-27</t>
  </si>
  <si>
    <t>2012-09-28</t>
  </si>
  <si>
    <t>2012-09-30</t>
  </si>
  <si>
    <t>2012-10-01</t>
  </si>
  <si>
    <t>2012-10-03</t>
  </si>
  <si>
    <t>2012-10-04</t>
  </si>
  <si>
    <t>2012-10-05</t>
  </si>
  <si>
    <t>2012-10-07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</si>
</sst>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4" x14ac:knownFonts="1"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sz val="8"/>
      <color rgb="FF000000"/>
      <name val="Verdana"/>
    </font>
    <font>
      <u/>
      <sz val="10"/>
      <color rgb="FF0000FF"/>
      <name val="Verdana"/>
    </font>
    <font>
      <u/>
      <sz val="10"/>
      <color rgb="FF80008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0"/>
      <color theme="1"/>
      <name val="Verdana"/>
    </font>
    <font>
      <u/>
      <sz val="10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9" fontId="6" fillId="3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11" fontId="6" fillId="3" borderId="0" xfId="0" applyNumberFormat="1" applyFont="1" applyFill="1" applyAlignment="1">
      <alignment horizontal="left"/>
    </xf>
    <xf numFmtId="11" fontId="6" fillId="0" borderId="0" xfId="0" applyNumberFormat="1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9" fontId="6" fillId="0" borderId="0" xfId="0" applyNumberFormat="1" applyFont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1" fontId="12" fillId="0" borderId="0" xfId="0" applyNumberFormat="1" applyFont="1" applyAlignment="1">
      <alignment horizontal="left"/>
    </xf>
    <xf numFmtId="0" fontId="12" fillId="7" borderId="0" xfId="0" applyFont="1" applyFill="1" applyAlignment="1">
      <alignment horizontal="left"/>
    </xf>
    <xf numFmtId="18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2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7"/>
  <sheetViews>
    <sheetView tabSelected="1" zoomScale="150" zoomScaleNormal="150" zoomScalePageLayoutView="150" workbookViewId="0">
      <pane ySplit="3" topLeftCell="A4" activePane="bottomLeft" state="frozen"/>
      <selection pane="bottomLeft" activeCell="N26" sqref="N26"/>
    </sheetView>
  </sheetViews>
  <sheetFormatPr baseColWidth="10" defaultRowHeight="13" x14ac:dyDescent="0"/>
  <cols>
    <col min="1" max="1" width="9.28515625" style="1" bestFit="1" customWidth="1"/>
    <col min="2" max="2" width="10.7109375" style="1"/>
    <col min="3" max="3" width="8" style="4" customWidth="1"/>
    <col min="4" max="4" width="7.140625" style="1" bestFit="1" customWidth="1"/>
    <col min="5" max="5" width="6.85546875" style="1" bestFit="1" customWidth="1"/>
    <col min="6" max="6" width="10.42578125" style="1" bestFit="1" customWidth="1"/>
    <col min="7" max="7" width="7" style="1" customWidth="1"/>
    <col min="8" max="8" width="9" style="13" bestFit="1" customWidth="1"/>
    <col min="9" max="9" width="9.28515625" style="13" bestFit="1" customWidth="1"/>
    <col min="10" max="10" width="7.7109375" style="13" customWidth="1"/>
    <col min="11" max="11" width="6.5703125" style="13" customWidth="1"/>
    <col min="12" max="12" width="6.42578125" style="13" customWidth="1"/>
    <col min="13" max="13" width="6.7109375" style="13" customWidth="1"/>
    <col min="14" max="14" width="8.42578125" style="13" bestFit="1" customWidth="1"/>
    <col min="15" max="15" width="10" style="17" bestFit="1" customWidth="1"/>
    <col min="16" max="16" width="7" style="13" customWidth="1"/>
    <col min="17" max="17" width="8.28515625" style="13" bestFit="1" customWidth="1"/>
    <col min="18" max="18" width="9.28515625" style="13" bestFit="1" customWidth="1"/>
    <col min="19" max="19" width="9.42578125" style="1" bestFit="1" customWidth="1"/>
    <col min="20" max="20" width="7.28515625" style="1" bestFit="1" customWidth="1"/>
    <col min="21" max="21" width="10.42578125" style="4" bestFit="1" customWidth="1"/>
    <col min="22" max="22" width="8.85546875" style="11" customWidth="1"/>
    <col min="23" max="23" width="7.85546875" style="11" customWidth="1"/>
    <col min="24" max="25" width="8.28515625" style="11" bestFit="1" customWidth="1"/>
    <col min="26" max="26" width="8.140625" style="11" customWidth="1"/>
    <col min="27" max="27" width="8" style="11" customWidth="1"/>
    <col min="28" max="28" width="6.5703125" style="4" bestFit="1" customWidth="1"/>
    <col min="29" max="29" width="6.7109375" style="13" customWidth="1"/>
    <col min="30" max="30" width="10.5703125" style="13" customWidth="1"/>
    <col min="31" max="31" width="7.28515625" style="13" customWidth="1"/>
    <col min="32" max="32" width="7.42578125" style="8" bestFit="1" customWidth="1"/>
    <col min="33" max="35" width="7.28515625" style="8" bestFit="1" customWidth="1"/>
    <col min="36" max="36" width="10.7109375" style="8" customWidth="1"/>
    <col min="37" max="37" width="9.5703125" style="8" customWidth="1"/>
    <col min="38" max="39" width="7.28515625" style="8" bestFit="1" customWidth="1"/>
    <col min="40" max="40" width="9.140625" style="19" customWidth="1"/>
    <col min="41" max="41" width="6.42578125" style="8" bestFit="1" customWidth="1"/>
    <col min="42" max="42" width="7.42578125" style="8" bestFit="1" customWidth="1"/>
    <col min="43" max="43" width="7.85546875" style="8" bestFit="1" customWidth="1"/>
    <col min="44" max="44" width="7.42578125" style="8" bestFit="1" customWidth="1"/>
    <col min="45" max="45" width="6.42578125" style="8" bestFit="1" customWidth="1"/>
    <col min="46" max="46" width="7.42578125" style="8" bestFit="1" customWidth="1"/>
    <col min="47" max="47" width="10.85546875" style="14" customWidth="1"/>
    <col min="49" max="16384" width="10.7109375" style="1"/>
  </cols>
  <sheetData>
    <row r="1" spans="1:47" ht="20" customHeight="1">
      <c r="A1" s="1" t="s">
        <v>26</v>
      </c>
      <c r="B1" s="29" t="s">
        <v>154</v>
      </c>
      <c r="C1" s="5" t="s">
        <v>71</v>
      </c>
      <c r="D1" s="30" t="s">
        <v>272</v>
      </c>
      <c r="E1" s="6" t="s">
        <v>145</v>
      </c>
      <c r="F1" s="6" t="s">
        <v>17</v>
      </c>
      <c r="G1" s="21" t="s">
        <v>40</v>
      </c>
      <c r="H1" s="12" t="s">
        <v>139</v>
      </c>
      <c r="I1" s="12" t="s">
        <v>0</v>
      </c>
      <c r="J1" s="15" t="s">
        <v>50</v>
      </c>
      <c r="K1" s="15" t="s">
        <v>139</v>
      </c>
      <c r="L1" s="15" t="s">
        <v>0</v>
      </c>
      <c r="M1" s="25" t="s">
        <v>37</v>
      </c>
      <c r="N1" s="25" t="s">
        <v>37</v>
      </c>
      <c r="O1" s="16" t="s">
        <v>0</v>
      </c>
      <c r="P1" s="25" t="s">
        <v>39</v>
      </c>
      <c r="Q1" s="25" t="s">
        <v>38</v>
      </c>
      <c r="R1" s="12" t="s">
        <v>0</v>
      </c>
      <c r="S1" s="2" t="s">
        <v>23</v>
      </c>
      <c r="T1" s="2" t="s">
        <v>0</v>
      </c>
      <c r="U1" s="3" t="s">
        <v>133</v>
      </c>
      <c r="V1" s="10" t="s">
        <v>56</v>
      </c>
      <c r="W1" s="10" t="s">
        <v>57</v>
      </c>
      <c r="X1" s="10" t="s">
        <v>12</v>
      </c>
      <c r="Y1" s="10" t="s">
        <v>57</v>
      </c>
      <c r="Z1" s="10" t="s">
        <v>144</v>
      </c>
      <c r="AA1" s="10" t="s">
        <v>57</v>
      </c>
      <c r="AB1" s="3" t="s">
        <v>10</v>
      </c>
      <c r="AC1" s="15" t="s">
        <v>96</v>
      </c>
      <c r="AD1" s="15" t="s">
        <v>134</v>
      </c>
      <c r="AE1" s="15" t="s">
        <v>0</v>
      </c>
      <c r="AF1" s="7" t="s">
        <v>19</v>
      </c>
      <c r="AG1" s="7" t="s">
        <v>76</v>
      </c>
      <c r="AH1" s="7" t="s">
        <v>20</v>
      </c>
      <c r="AI1" s="28" t="s">
        <v>91</v>
      </c>
      <c r="AJ1" s="7" t="s">
        <v>99</v>
      </c>
      <c r="AK1" s="7" t="s">
        <v>21</v>
      </c>
      <c r="AL1" s="7" t="s">
        <v>22</v>
      </c>
      <c r="AM1" s="7" t="s">
        <v>86</v>
      </c>
      <c r="AN1" s="18" t="s">
        <v>75</v>
      </c>
      <c r="AO1" s="7" t="s">
        <v>87</v>
      </c>
      <c r="AP1" s="7" t="s">
        <v>77</v>
      </c>
      <c r="AQ1" s="7" t="s">
        <v>88</v>
      </c>
      <c r="AR1" s="7" t="s">
        <v>69</v>
      </c>
      <c r="AS1" s="7" t="s">
        <v>52</v>
      </c>
      <c r="AT1" s="7" t="s">
        <v>118</v>
      </c>
      <c r="AU1" s="29" t="s">
        <v>156</v>
      </c>
    </row>
    <row r="2" spans="1:47" ht="26" customHeight="1">
      <c r="B2" s="29" t="s">
        <v>155</v>
      </c>
      <c r="C2" s="5" t="s">
        <v>274</v>
      </c>
      <c r="D2" s="3"/>
      <c r="E2" s="6"/>
      <c r="F2" s="6"/>
      <c r="G2" s="21" t="s">
        <v>36</v>
      </c>
      <c r="H2" s="12" t="s">
        <v>45</v>
      </c>
      <c r="I2" s="12" t="s">
        <v>72</v>
      </c>
      <c r="J2" s="26" t="s">
        <v>36</v>
      </c>
      <c r="K2" s="15" t="s">
        <v>109</v>
      </c>
      <c r="L2" s="15" t="s">
        <v>33</v>
      </c>
      <c r="M2" s="25" t="s">
        <v>36</v>
      </c>
      <c r="N2" s="12" t="s">
        <v>97</v>
      </c>
      <c r="O2" s="16" t="s">
        <v>132</v>
      </c>
      <c r="P2" s="25" t="s">
        <v>36</v>
      </c>
      <c r="Q2" s="12" t="s">
        <v>98</v>
      </c>
      <c r="R2" s="12" t="s">
        <v>72</v>
      </c>
      <c r="S2" s="2" t="s">
        <v>146</v>
      </c>
      <c r="T2" s="9">
        <v>0.03</v>
      </c>
      <c r="U2" s="3"/>
      <c r="V2" s="10" t="s">
        <v>44</v>
      </c>
      <c r="W2" s="10" t="s">
        <v>44</v>
      </c>
      <c r="X2" s="10" t="s">
        <v>44</v>
      </c>
      <c r="Y2" s="10" t="s">
        <v>44</v>
      </c>
      <c r="Z2" s="10" t="s">
        <v>44</v>
      </c>
      <c r="AA2" s="10" t="s">
        <v>44</v>
      </c>
      <c r="AB2" s="3"/>
      <c r="AC2" s="29" t="s">
        <v>273</v>
      </c>
      <c r="AD2" s="29" t="s">
        <v>275</v>
      </c>
      <c r="AE2" s="15" t="s">
        <v>73</v>
      </c>
      <c r="AF2" s="7"/>
      <c r="AG2" s="7"/>
      <c r="AH2" s="7"/>
      <c r="AI2" s="28" t="s">
        <v>92</v>
      </c>
      <c r="AJ2" s="7"/>
      <c r="AK2" s="7"/>
      <c r="AL2" s="7"/>
      <c r="AM2" s="7"/>
      <c r="AN2" s="18"/>
      <c r="AO2" s="7"/>
      <c r="AP2" s="7"/>
      <c r="AQ2" s="7"/>
      <c r="AR2" s="7"/>
      <c r="AS2" s="7"/>
      <c r="AT2" s="7"/>
      <c r="AU2" s="29" t="s">
        <v>192</v>
      </c>
    </row>
    <row r="3" spans="1:47">
      <c r="C3" s="22"/>
      <c r="T3" s="24"/>
      <c r="U3" s="1"/>
      <c r="V3" s="23"/>
      <c r="W3" s="23"/>
      <c r="X3" s="23"/>
      <c r="Y3" s="23"/>
      <c r="Z3" s="23"/>
      <c r="AA3" s="23"/>
      <c r="AB3" s="1"/>
    </row>
    <row r="5" spans="1:47">
      <c r="A5" s="31" t="s">
        <v>110</v>
      </c>
      <c r="B5" s="31" t="s">
        <v>271</v>
      </c>
      <c r="C5" s="32">
        <v>-22</v>
      </c>
      <c r="D5" s="31" t="s">
        <v>11</v>
      </c>
      <c r="E5" s="31" t="s">
        <v>11</v>
      </c>
      <c r="F5" s="31" t="s">
        <v>11</v>
      </c>
      <c r="G5" s="31" t="s">
        <v>11</v>
      </c>
      <c r="H5" s="32"/>
      <c r="I5" s="32"/>
      <c r="J5" s="32" t="s">
        <v>11</v>
      </c>
      <c r="K5" s="32"/>
      <c r="L5" s="32"/>
      <c r="M5" s="32" t="s">
        <v>11</v>
      </c>
      <c r="N5" s="32"/>
      <c r="O5" s="33"/>
      <c r="P5" s="32" t="s">
        <v>11</v>
      </c>
      <c r="Q5" s="32"/>
      <c r="R5" s="32"/>
      <c r="S5" s="32"/>
      <c r="T5" s="32"/>
      <c r="U5" s="31" t="s">
        <v>61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1" t="s">
        <v>11</v>
      </c>
      <c r="AC5" s="32" t="s">
        <v>11</v>
      </c>
      <c r="AD5" s="32"/>
      <c r="AE5" s="32"/>
      <c r="AF5" s="32">
        <v>840</v>
      </c>
      <c r="AG5" s="32">
        <v>1613</v>
      </c>
      <c r="AH5" s="32">
        <f t="shared" ref="AH5:AH61" si="0">AG5-AF5+1</f>
        <v>774</v>
      </c>
      <c r="AI5" s="32"/>
      <c r="AJ5" s="32"/>
      <c r="AK5" s="32"/>
      <c r="AL5" s="32">
        <v>0</v>
      </c>
      <c r="AM5" s="32"/>
      <c r="AN5" s="32">
        <v>3.05168E-2</v>
      </c>
      <c r="AO5" s="32">
        <v>450</v>
      </c>
      <c r="AP5" s="32">
        <v>1050</v>
      </c>
      <c r="AQ5" s="32">
        <v>800</v>
      </c>
      <c r="AR5" s="32">
        <v>2240</v>
      </c>
      <c r="AS5" s="32">
        <f t="shared" ref="AS5:AS58" si="1">AP5-AO5</f>
        <v>600</v>
      </c>
      <c r="AT5" s="32">
        <f t="shared" ref="AT5:AT58" si="2">AR5-AQ5</f>
        <v>1440</v>
      </c>
      <c r="AU5" s="34">
        <v>774</v>
      </c>
    </row>
    <row r="6" spans="1:47">
      <c r="A6" s="31" t="s">
        <v>111</v>
      </c>
      <c r="B6" s="31" t="s">
        <v>270</v>
      </c>
      <c r="C6" s="32">
        <v>-16</v>
      </c>
      <c r="D6" s="31" t="s">
        <v>11</v>
      </c>
      <c r="E6" s="31" t="s">
        <v>140</v>
      </c>
      <c r="F6" s="31" t="s">
        <v>11</v>
      </c>
      <c r="G6" s="31" t="s">
        <v>11</v>
      </c>
      <c r="H6" s="32"/>
      <c r="I6" s="32"/>
      <c r="J6" s="32" t="s">
        <v>11</v>
      </c>
      <c r="K6" s="32"/>
      <c r="L6" s="32"/>
      <c r="M6" s="32" t="s">
        <v>11</v>
      </c>
      <c r="N6" s="32"/>
      <c r="O6" s="33"/>
      <c r="P6" s="32" t="s">
        <v>11</v>
      </c>
      <c r="Q6" s="32"/>
      <c r="R6" s="32"/>
      <c r="S6" s="32"/>
      <c r="T6" s="32"/>
      <c r="U6" s="31" t="s">
        <v>61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1" t="s">
        <v>11</v>
      </c>
      <c r="AC6" s="32" t="s">
        <v>11</v>
      </c>
      <c r="AD6" s="32"/>
      <c r="AE6" s="32"/>
      <c r="AF6" s="32">
        <v>1</v>
      </c>
      <c r="AG6" s="32">
        <v>724</v>
      </c>
      <c r="AH6" s="32">
        <f t="shared" si="0"/>
        <v>724</v>
      </c>
      <c r="AI6" s="32"/>
      <c r="AJ6" s="32"/>
      <c r="AK6" s="32"/>
      <c r="AL6" s="32">
        <v>0</v>
      </c>
      <c r="AM6" s="32"/>
      <c r="AN6" s="32">
        <v>2.2713799999999999E-2</v>
      </c>
      <c r="AO6" s="32">
        <v>660</v>
      </c>
      <c r="AP6" s="32">
        <v>1200</v>
      </c>
      <c r="AQ6" s="32">
        <v>800</v>
      </c>
      <c r="AR6" s="32">
        <v>3400</v>
      </c>
      <c r="AS6" s="32">
        <f t="shared" si="1"/>
        <v>540</v>
      </c>
      <c r="AT6" s="32">
        <f t="shared" si="2"/>
        <v>2600</v>
      </c>
      <c r="AU6" s="34">
        <v>724</v>
      </c>
    </row>
    <row r="7" spans="1:47">
      <c r="A7" s="31" t="s">
        <v>108</v>
      </c>
      <c r="B7" s="31" t="s">
        <v>269</v>
      </c>
      <c r="C7" s="32">
        <v>-21</v>
      </c>
      <c r="D7" s="31" t="s">
        <v>11</v>
      </c>
      <c r="E7" s="31" t="s">
        <v>140</v>
      </c>
      <c r="F7" s="31" t="s">
        <v>11</v>
      </c>
      <c r="G7" s="31" t="s">
        <v>11</v>
      </c>
      <c r="H7" s="32"/>
      <c r="I7" s="32"/>
      <c r="J7" s="32" t="s">
        <v>11</v>
      </c>
      <c r="K7" s="32"/>
      <c r="L7" s="32"/>
      <c r="M7" s="32" t="s">
        <v>11</v>
      </c>
      <c r="N7" s="32"/>
      <c r="O7" s="33"/>
      <c r="P7" s="32" t="s">
        <v>11</v>
      </c>
      <c r="Q7" s="32"/>
      <c r="R7" s="32"/>
      <c r="S7" s="32"/>
      <c r="T7" s="32"/>
      <c r="U7" s="31" t="s">
        <v>61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1" t="s">
        <v>11</v>
      </c>
      <c r="AC7" s="32" t="s">
        <v>11</v>
      </c>
      <c r="AD7" s="32"/>
      <c r="AE7" s="32"/>
      <c r="AF7" s="32">
        <v>1</v>
      </c>
      <c r="AG7" s="32">
        <v>1090</v>
      </c>
      <c r="AH7" s="32">
        <f t="shared" si="0"/>
        <v>1090</v>
      </c>
      <c r="AI7" s="32"/>
      <c r="AJ7" s="32"/>
      <c r="AK7" s="32"/>
      <c r="AL7" s="32">
        <v>0</v>
      </c>
      <c r="AM7" s="32"/>
      <c r="AN7" s="32">
        <v>2.27551E-2</v>
      </c>
      <c r="AO7" s="32">
        <v>760</v>
      </c>
      <c r="AP7" s="32">
        <v>1300</v>
      </c>
      <c r="AQ7" s="32">
        <v>800</v>
      </c>
      <c r="AR7" s="32">
        <v>3400</v>
      </c>
      <c r="AS7" s="32">
        <f t="shared" si="1"/>
        <v>540</v>
      </c>
      <c r="AT7" s="32">
        <f t="shared" si="2"/>
        <v>2600</v>
      </c>
      <c r="AU7" s="34">
        <v>1090</v>
      </c>
    </row>
    <row r="8" spans="1:47">
      <c r="A8" s="31" t="s">
        <v>104</v>
      </c>
      <c r="B8" s="31" t="s">
        <v>268</v>
      </c>
      <c r="C8" s="31" t="s">
        <v>35</v>
      </c>
      <c r="D8" s="31" t="s">
        <v>11</v>
      </c>
      <c r="E8" s="31" t="s">
        <v>140</v>
      </c>
      <c r="F8" s="31" t="s">
        <v>11</v>
      </c>
      <c r="G8" s="31" t="s">
        <v>11</v>
      </c>
      <c r="H8" s="32"/>
      <c r="I8" s="32"/>
      <c r="J8" s="32" t="s">
        <v>11</v>
      </c>
      <c r="K8" s="32"/>
      <c r="L8" s="32"/>
      <c r="M8" s="32" t="s">
        <v>11</v>
      </c>
      <c r="N8" s="32"/>
      <c r="O8" s="33"/>
      <c r="P8" s="32" t="s">
        <v>11</v>
      </c>
      <c r="Q8" s="32"/>
      <c r="R8" s="32"/>
      <c r="S8" s="32"/>
      <c r="T8" s="32"/>
      <c r="U8" s="31" t="s">
        <v>61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1" t="s">
        <v>11</v>
      </c>
      <c r="AC8" s="32" t="s">
        <v>11</v>
      </c>
      <c r="AD8" s="32"/>
      <c r="AE8" s="32"/>
      <c r="AF8" s="32">
        <v>77</v>
      </c>
      <c r="AG8" s="32">
        <v>1091</v>
      </c>
      <c r="AH8" s="32">
        <f t="shared" si="0"/>
        <v>1015</v>
      </c>
      <c r="AI8" s="32"/>
      <c r="AJ8" s="32"/>
      <c r="AK8" s="32"/>
      <c r="AL8" s="32">
        <v>0</v>
      </c>
      <c r="AM8" s="32"/>
      <c r="AN8" s="32">
        <f>AVERAGE(AN5:AN7)</f>
        <v>2.5328566666666667E-2</v>
      </c>
      <c r="AO8" s="32">
        <v>760</v>
      </c>
      <c r="AP8" s="32">
        <v>1300</v>
      </c>
      <c r="AQ8" s="32">
        <v>800</v>
      </c>
      <c r="AR8" s="32">
        <v>3400</v>
      </c>
      <c r="AS8" s="32">
        <f t="shared" si="1"/>
        <v>540</v>
      </c>
      <c r="AT8" s="32">
        <f t="shared" si="2"/>
        <v>2600</v>
      </c>
      <c r="AU8" s="34">
        <v>1015</v>
      </c>
    </row>
    <row r="9" spans="1:47">
      <c r="A9" s="31" t="s">
        <v>58</v>
      </c>
      <c r="B9" s="31" t="s">
        <v>267</v>
      </c>
      <c r="C9" s="31" t="s">
        <v>35</v>
      </c>
      <c r="D9" s="31" t="s">
        <v>11</v>
      </c>
      <c r="E9" s="31" t="s">
        <v>140</v>
      </c>
      <c r="F9" s="31" t="s">
        <v>11</v>
      </c>
      <c r="G9" s="31" t="s">
        <v>11</v>
      </c>
      <c r="H9" s="32"/>
      <c r="I9" s="32"/>
      <c r="J9" s="32" t="s">
        <v>11</v>
      </c>
      <c r="K9" s="32"/>
      <c r="L9" s="32"/>
      <c r="M9" s="32" t="s">
        <v>11</v>
      </c>
      <c r="N9" s="32"/>
      <c r="O9" s="33"/>
      <c r="P9" s="32" t="s">
        <v>11</v>
      </c>
      <c r="Q9" s="32"/>
      <c r="R9" s="32"/>
      <c r="S9" s="32"/>
      <c r="T9" s="32"/>
      <c r="U9" s="31" t="s">
        <v>61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1" t="s">
        <v>11</v>
      </c>
      <c r="AC9" s="32" t="s">
        <v>11</v>
      </c>
      <c r="AD9" s="32"/>
      <c r="AE9" s="32"/>
      <c r="AF9" s="32">
        <v>1</v>
      </c>
      <c r="AG9" s="32">
        <v>668</v>
      </c>
      <c r="AH9" s="32">
        <f t="shared" si="0"/>
        <v>668</v>
      </c>
      <c r="AI9" s="32"/>
      <c r="AJ9" s="32"/>
      <c r="AK9" s="32"/>
      <c r="AL9" s="32">
        <v>0</v>
      </c>
      <c r="AM9" s="32"/>
      <c r="AN9" s="32">
        <f>AVERAGE(AN5:AN7)</f>
        <v>2.5328566666666667E-2</v>
      </c>
      <c r="AO9" s="32">
        <v>860</v>
      </c>
      <c r="AP9" s="32">
        <v>1400</v>
      </c>
      <c r="AQ9" s="32">
        <v>800</v>
      </c>
      <c r="AR9" s="32">
        <v>3400</v>
      </c>
      <c r="AS9" s="32">
        <f t="shared" si="1"/>
        <v>540</v>
      </c>
      <c r="AT9" s="32">
        <f t="shared" si="2"/>
        <v>2600</v>
      </c>
      <c r="AU9" s="34">
        <v>668</v>
      </c>
    </row>
    <row r="10" spans="1:47">
      <c r="A10" s="31" t="s">
        <v>142</v>
      </c>
      <c r="B10" s="31" t="s">
        <v>266</v>
      </c>
      <c r="C10" s="32">
        <v>-23.5</v>
      </c>
      <c r="D10" s="31" t="s">
        <v>11</v>
      </c>
      <c r="E10" s="31" t="s">
        <v>11</v>
      </c>
      <c r="F10" s="31" t="s">
        <v>11</v>
      </c>
      <c r="G10" s="31" t="s">
        <v>11</v>
      </c>
      <c r="H10" s="32"/>
      <c r="I10" s="32"/>
      <c r="J10" s="32" t="s">
        <v>11</v>
      </c>
      <c r="K10" s="32"/>
      <c r="L10" s="32"/>
      <c r="M10" s="32" t="s">
        <v>11</v>
      </c>
      <c r="N10" s="32"/>
      <c r="O10" s="33"/>
      <c r="P10" s="32" t="s">
        <v>11</v>
      </c>
      <c r="Q10" s="32"/>
      <c r="R10" s="32"/>
      <c r="S10" s="32"/>
      <c r="T10" s="32"/>
      <c r="U10" s="31" t="s">
        <v>61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1" t="s">
        <v>11</v>
      </c>
      <c r="AC10" s="32" t="s">
        <v>11</v>
      </c>
      <c r="AD10" s="32"/>
      <c r="AE10" s="32"/>
      <c r="AF10" s="32">
        <v>1</v>
      </c>
      <c r="AG10" s="32">
        <v>608</v>
      </c>
      <c r="AH10" s="32">
        <f t="shared" si="0"/>
        <v>608</v>
      </c>
      <c r="AI10" s="32"/>
      <c r="AJ10" s="32"/>
      <c r="AK10" s="32"/>
      <c r="AL10" s="32">
        <v>0</v>
      </c>
      <c r="AM10" s="32"/>
      <c r="AN10" s="32">
        <v>1.7613199999999999E-2</v>
      </c>
      <c r="AO10" s="32">
        <v>760</v>
      </c>
      <c r="AP10" s="32">
        <v>1300</v>
      </c>
      <c r="AQ10" s="32">
        <v>800</v>
      </c>
      <c r="AR10" s="32">
        <v>3400</v>
      </c>
      <c r="AS10" s="32">
        <f t="shared" si="1"/>
        <v>540</v>
      </c>
      <c r="AT10" s="32">
        <f t="shared" si="2"/>
        <v>2600</v>
      </c>
      <c r="AU10" s="34">
        <v>608</v>
      </c>
    </row>
    <row r="11" spans="1:47">
      <c r="A11" s="31" t="s">
        <v>137</v>
      </c>
      <c r="B11" s="31" t="s">
        <v>265</v>
      </c>
      <c r="C11" s="32">
        <v>-24</v>
      </c>
      <c r="D11" s="31" t="s">
        <v>11</v>
      </c>
      <c r="E11" s="31" t="s">
        <v>140</v>
      </c>
      <c r="F11" s="31" t="s">
        <v>11</v>
      </c>
      <c r="G11" s="31" t="s">
        <v>11</v>
      </c>
      <c r="H11" s="32"/>
      <c r="I11" s="32"/>
      <c r="J11" s="32" t="s">
        <v>11</v>
      </c>
      <c r="K11" s="32"/>
      <c r="L11" s="32"/>
      <c r="M11" s="32" t="s">
        <v>11</v>
      </c>
      <c r="N11" s="32"/>
      <c r="O11" s="33"/>
      <c r="P11" s="32" t="s">
        <v>11</v>
      </c>
      <c r="Q11" s="32"/>
      <c r="R11" s="32"/>
      <c r="S11" s="32"/>
      <c r="T11" s="32"/>
      <c r="U11" s="31" t="s">
        <v>61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1" t="s">
        <v>11</v>
      </c>
      <c r="AC11" s="32" t="s">
        <v>11</v>
      </c>
      <c r="AD11" s="32"/>
      <c r="AE11" s="32"/>
      <c r="AF11" s="32">
        <v>1</v>
      </c>
      <c r="AG11" s="32">
        <v>720</v>
      </c>
      <c r="AH11" s="32">
        <f t="shared" si="0"/>
        <v>720</v>
      </c>
      <c r="AI11" s="32"/>
      <c r="AJ11" s="32"/>
      <c r="AK11" s="32"/>
      <c r="AL11" s="32">
        <v>0</v>
      </c>
      <c r="AM11" s="32"/>
      <c r="AN11" s="32">
        <v>1.7613199999999999E-2</v>
      </c>
      <c r="AO11" s="32">
        <v>860</v>
      </c>
      <c r="AP11" s="32">
        <v>1400</v>
      </c>
      <c r="AQ11" s="32">
        <v>800</v>
      </c>
      <c r="AR11" s="32">
        <v>3400</v>
      </c>
      <c r="AS11" s="32">
        <f t="shared" si="1"/>
        <v>540</v>
      </c>
      <c r="AT11" s="32">
        <f t="shared" si="2"/>
        <v>2600</v>
      </c>
      <c r="AU11" s="34">
        <v>720</v>
      </c>
    </row>
    <row r="12" spans="1:47">
      <c r="A12" s="31" t="s">
        <v>79</v>
      </c>
      <c r="B12" s="31" t="s">
        <v>264</v>
      </c>
      <c r="C12" s="31" t="s">
        <v>35</v>
      </c>
      <c r="D12" s="31" t="s">
        <v>140</v>
      </c>
      <c r="E12" s="31" t="s">
        <v>140</v>
      </c>
      <c r="F12" s="31" t="s">
        <v>11</v>
      </c>
      <c r="G12" s="31" t="s">
        <v>11</v>
      </c>
      <c r="H12" s="32"/>
      <c r="I12" s="32"/>
      <c r="J12" s="32" t="s">
        <v>11</v>
      </c>
      <c r="K12" s="32"/>
      <c r="L12" s="32"/>
      <c r="M12" s="32" t="s">
        <v>11</v>
      </c>
      <c r="N12" s="32"/>
      <c r="O12" s="33"/>
      <c r="P12" s="32" t="s">
        <v>11</v>
      </c>
      <c r="Q12" s="32"/>
      <c r="R12" s="32"/>
      <c r="S12" s="32"/>
      <c r="T12" s="32"/>
      <c r="U12" s="31" t="s">
        <v>61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1" t="s">
        <v>11</v>
      </c>
      <c r="AC12" s="32" t="s">
        <v>11</v>
      </c>
      <c r="AD12" s="32"/>
      <c r="AE12" s="32"/>
      <c r="AF12" s="32">
        <v>1</v>
      </c>
      <c r="AG12" s="32">
        <v>3000</v>
      </c>
      <c r="AH12" s="32">
        <f t="shared" si="0"/>
        <v>3000</v>
      </c>
      <c r="AI12" s="32">
        <f>AH12/8</f>
        <v>375</v>
      </c>
      <c r="AJ12" s="32"/>
      <c r="AK12" s="32"/>
      <c r="AL12" s="32" t="s">
        <v>93</v>
      </c>
      <c r="AM12" s="32"/>
      <c r="AN12" s="32">
        <v>1.7613199999999999E-2</v>
      </c>
      <c r="AO12" s="32">
        <v>760</v>
      </c>
      <c r="AP12" s="32">
        <v>1300</v>
      </c>
      <c r="AQ12" s="32">
        <v>800</v>
      </c>
      <c r="AR12" s="32">
        <v>3400</v>
      </c>
      <c r="AS12" s="32">
        <f t="shared" si="1"/>
        <v>540</v>
      </c>
      <c r="AT12" s="32">
        <f t="shared" si="2"/>
        <v>2600</v>
      </c>
      <c r="AU12" s="34">
        <v>3000</v>
      </c>
    </row>
    <row r="13" spans="1:47">
      <c r="A13" s="31" t="s">
        <v>138</v>
      </c>
      <c r="B13" s="31" t="s">
        <v>263</v>
      </c>
      <c r="C13" s="32">
        <v>-15</v>
      </c>
      <c r="D13" s="31" t="s">
        <v>140</v>
      </c>
      <c r="E13" s="31" t="s">
        <v>11</v>
      </c>
      <c r="F13" s="31" t="s">
        <v>11</v>
      </c>
      <c r="G13" s="31" t="s">
        <v>140</v>
      </c>
      <c r="H13" s="32">
        <v>-14.8</v>
      </c>
      <c r="I13" s="32"/>
      <c r="J13" s="32" t="s">
        <v>140</v>
      </c>
      <c r="K13" s="32"/>
      <c r="L13" s="32"/>
      <c r="M13" s="32" t="s">
        <v>11</v>
      </c>
      <c r="N13" s="32"/>
      <c r="O13" s="33"/>
      <c r="P13" s="32" t="s">
        <v>11</v>
      </c>
      <c r="Q13" s="32"/>
      <c r="R13" s="32"/>
      <c r="S13" s="32"/>
      <c r="T13" s="32"/>
      <c r="U13" s="31" t="s">
        <v>61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1" t="s">
        <v>11</v>
      </c>
      <c r="AC13" s="32" t="s">
        <v>11</v>
      </c>
      <c r="AD13" s="32"/>
      <c r="AE13" s="32"/>
      <c r="AF13" s="32">
        <v>1</v>
      </c>
      <c r="AG13" s="32">
        <v>4820</v>
      </c>
      <c r="AH13" s="32">
        <f t="shared" si="0"/>
        <v>4820</v>
      </c>
      <c r="AI13" s="32">
        <f>AH13/8</f>
        <v>602.5</v>
      </c>
      <c r="AJ13" s="32"/>
      <c r="AK13" s="32"/>
      <c r="AL13" s="32" t="s">
        <v>93</v>
      </c>
      <c r="AM13" s="32"/>
      <c r="AN13" s="32">
        <v>2.3227999999999999E-2</v>
      </c>
      <c r="AO13" s="32">
        <v>860</v>
      </c>
      <c r="AP13" s="32">
        <v>1400</v>
      </c>
      <c r="AQ13" s="32">
        <v>800</v>
      </c>
      <c r="AR13" s="32">
        <v>3400</v>
      </c>
      <c r="AS13" s="32">
        <f t="shared" si="1"/>
        <v>540</v>
      </c>
      <c r="AT13" s="32">
        <f t="shared" si="2"/>
        <v>2600</v>
      </c>
      <c r="AU13" s="34">
        <v>4820</v>
      </c>
    </row>
    <row r="14" spans="1:47">
      <c r="A14" s="31" t="s">
        <v>121</v>
      </c>
      <c r="B14" s="31" t="s">
        <v>262</v>
      </c>
      <c r="C14" s="32">
        <v>-24</v>
      </c>
      <c r="D14" s="31" t="s">
        <v>140</v>
      </c>
      <c r="E14" s="31" t="s">
        <v>140</v>
      </c>
      <c r="F14" s="31" t="s">
        <v>11</v>
      </c>
      <c r="G14" s="31" t="s">
        <v>140</v>
      </c>
      <c r="H14" s="32">
        <v>-18.899999999999999</v>
      </c>
      <c r="I14" s="32"/>
      <c r="J14" s="32" t="s">
        <v>140</v>
      </c>
      <c r="K14" s="32"/>
      <c r="L14" s="32"/>
      <c r="M14" s="32" t="s">
        <v>11</v>
      </c>
      <c r="N14" s="32"/>
      <c r="O14" s="33"/>
      <c r="P14" s="32" t="s">
        <v>11</v>
      </c>
      <c r="Q14" s="32"/>
      <c r="R14" s="32"/>
      <c r="S14" s="32"/>
      <c r="T14" s="32"/>
      <c r="U14" s="31" t="s">
        <v>41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1" t="s">
        <v>11</v>
      </c>
      <c r="AC14" s="32" t="s">
        <v>11</v>
      </c>
      <c r="AD14" s="32"/>
      <c r="AE14" s="32"/>
      <c r="AF14" s="32">
        <v>64</v>
      </c>
      <c r="AG14" s="32">
        <v>2219</v>
      </c>
      <c r="AH14" s="32">
        <f t="shared" si="0"/>
        <v>2156</v>
      </c>
      <c r="AI14" s="32">
        <f>AH14/8</f>
        <v>269.5</v>
      </c>
      <c r="AJ14" s="32"/>
      <c r="AK14" s="32"/>
      <c r="AL14" s="32" t="s">
        <v>93</v>
      </c>
      <c r="AM14" s="32"/>
      <c r="AN14" s="32">
        <v>2.3227999999999999E-2</v>
      </c>
      <c r="AO14" s="32">
        <v>860</v>
      </c>
      <c r="AP14" s="32">
        <v>1400</v>
      </c>
      <c r="AQ14" s="32">
        <v>800</v>
      </c>
      <c r="AR14" s="32">
        <v>3400</v>
      </c>
      <c r="AS14" s="32">
        <f t="shared" si="1"/>
        <v>540</v>
      </c>
      <c r="AT14" s="32">
        <f t="shared" si="2"/>
        <v>2600</v>
      </c>
      <c r="AU14" s="34">
        <v>2156</v>
      </c>
    </row>
    <row r="15" spans="1:47">
      <c r="A15" s="31" t="s">
        <v>141</v>
      </c>
      <c r="B15" s="31" t="s">
        <v>261</v>
      </c>
      <c r="C15" s="32">
        <v>-25</v>
      </c>
      <c r="D15" s="31" t="s">
        <v>11</v>
      </c>
      <c r="E15" s="31" t="s">
        <v>140</v>
      </c>
      <c r="F15" s="31" t="s">
        <v>11</v>
      </c>
      <c r="G15" s="31" t="s">
        <v>140</v>
      </c>
      <c r="H15" s="32">
        <v>-19.5</v>
      </c>
      <c r="I15" s="32"/>
      <c r="J15" s="32" t="s">
        <v>140</v>
      </c>
      <c r="K15" s="32"/>
      <c r="L15" s="32"/>
      <c r="M15" s="32" t="s">
        <v>11</v>
      </c>
      <c r="N15" s="32"/>
      <c r="O15" s="33"/>
      <c r="P15" s="32" t="s">
        <v>11</v>
      </c>
      <c r="Q15" s="32"/>
      <c r="R15" s="32"/>
      <c r="S15" s="32"/>
      <c r="T15" s="32"/>
      <c r="U15" s="31" t="s">
        <v>41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1" t="s">
        <v>11</v>
      </c>
      <c r="AC15" s="32" t="s">
        <v>11</v>
      </c>
      <c r="AD15" s="32"/>
      <c r="AE15" s="32"/>
      <c r="AF15" s="32">
        <v>250</v>
      </c>
      <c r="AG15" s="32">
        <v>2140</v>
      </c>
      <c r="AH15" s="32">
        <f t="shared" si="0"/>
        <v>1891</v>
      </c>
      <c r="AI15" s="32"/>
      <c r="AJ15" s="32"/>
      <c r="AK15" s="32"/>
      <c r="AL15" s="32">
        <v>0</v>
      </c>
      <c r="AM15" s="32"/>
      <c r="AN15" s="32">
        <v>2.3214599999999998E-2</v>
      </c>
      <c r="AO15" s="32">
        <v>860</v>
      </c>
      <c r="AP15" s="32">
        <v>1400</v>
      </c>
      <c r="AQ15" s="32">
        <v>800</v>
      </c>
      <c r="AR15" s="32">
        <v>3400</v>
      </c>
      <c r="AS15" s="32">
        <f t="shared" si="1"/>
        <v>540</v>
      </c>
      <c r="AT15" s="32">
        <f t="shared" si="2"/>
        <v>2600</v>
      </c>
      <c r="AU15" s="34">
        <v>1891</v>
      </c>
    </row>
    <row r="16" spans="1:47">
      <c r="A16" s="31" t="s">
        <v>135</v>
      </c>
      <c r="B16" s="31" t="s">
        <v>260</v>
      </c>
      <c r="C16" s="32">
        <v>-26</v>
      </c>
      <c r="D16" s="31" t="s">
        <v>11</v>
      </c>
      <c r="E16" s="31" t="s">
        <v>11</v>
      </c>
      <c r="F16" s="31" t="s">
        <v>11</v>
      </c>
      <c r="G16" s="31" t="s">
        <v>140</v>
      </c>
      <c r="H16" s="32">
        <v>-19.5</v>
      </c>
      <c r="I16" s="32"/>
      <c r="J16" s="32" t="s">
        <v>140</v>
      </c>
      <c r="K16" s="32"/>
      <c r="L16" s="32"/>
      <c r="M16" s="32" t="s">
        <v>11</v>
      </c>
      <c r="N16" s="32"/>
      <c r="O16" s="33"/>
      <c r="P16" s="32" t="s">
        <v>11</v>
      </c>
      <c r="Q16" s="32"/>
      <c r="R16" s="32"/>
      <c r="S16" s="32"/>
      <c r="T16" s="32"/>
      <c r="U16" s="31" t="s">
        <v>101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1" t="s">
        <v>11</v>
      </c>
      <c r="AC16" s="32" t="s">
        <v>11</v>
      </c>
      <c r="AD16" s="32"/>
      <c r="AE16" s="32"/>
      <c r="AF16" s="32">
        <v>180</v>
      </c>
      <c r="AG16" s="32">
        <v>1200</v>
      </c>
      <c r="AH16" s="32">
        <f t="shared" si="0"/>
        <v>1021</v>
      </c>
      <c r="AI16" s="32"/>
      <c r="AJ16" s="32"/>
      <c r="AK16" s="32"/>
      <c r="AL16" s="32">
        <v>0</v>
      </c>
      <c r="AM16" s="32"/>
      <c r="AN16" s="32">
        <v>1.7719100000000002E-2</v>
      </c>
      <c r="AO16" s="32">
        <v>1160</v>
      </c>
      <c r="AP16" s="32">
        <v>1700</v>
      </c>
      <c r="AQ16" s="32">
        <v>800</v>
      </c>
      <c r="AR16" s="32">
        <v>3400</v>
      </c>
      <c r="AS16" s="32">
        <f t="shared" si="1"/>
        <v>540</v>
      </c>
      <c r="AT16" s="32">
        <f t="shared" si="2"/>
        <v>2600</v>
      </c>
      <c r="AU16" s="34">
        <v>510</v>
      </c>
    </row>
    <row r="17" spans="1:47">
      <c r="A17" s="31" t="s">
        <v>68</v>
      </c>
      <c r="B17" s="31" t="s">
        <v>259</v>
      </c>
      <c r="C17" s="32">
        <v>-26</v>
      </c>
      <c r="D17" s="31" t="s">
        <v>11</v>
      </c>
      <c r="E17" s="31" t="s">
        <v>140</v>
      </c>
      <c r="F17" s="31" t="s">
        <v>11</v>
      </c>
      <c r="G17" s="31" t="s">
        <v>140</v>
      </c>
      <c r="H17" s="32">
        <v>-19.899999999999999</v>
      </c>
      <c r="I17" s="32"/>
      <c r="J17" s="32" t="s">
        <v>140</v>
      </c>
      <c r="K17" s="32"/>
      <c r="L17" s="32"/>
      <c r="M17" s="32" t="s">
        <v>11</v>
      </c>
      <c r="N17" s="32"/>
      <c r="O17" s="33"/>
      <c r="P17" s="32" t="s">
        <v>11</v>
      </c>
      <c r="Q17" s="32"/>
      <c r="R17" s="32"/>
      <c r="S17" s="32"/>
      <c r="T17" s="32"/>
      <c r="U17" s="31" t="s">
        <v>101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1" t="s">
        <v>11</v>
      </c>
      <c r="AC17" s="32" t="s">
        <v>11</v>
      </c>
      <c r="AD17" s="32"/>
      <c r="AE17" s="32"/>
      <c r="AF17" s="32">
        <v>50</v>
      </c>
      <c r="AG17" s="32">
        <v>966</v>
      </c>
      <c r="AH17" s="32">
        <f t="shared" si="0"/>
        <v>917</v>
      </c>
      <c r="AI17" s="32"/>
      <c r="AJ17" s="32"/>
      <c r="AK17" s="32"/>
      <c r="AL17" s="32">
        <v>0</v>
      </c>
      <c r="AM17" s="32"/>
      <c r="AN17" s="32">
        <v>1.79559E-2</v>
      </c>
      <c r="AO17" s="32">
        <v>1160</v>
      </c>
      <c r="AP17" s="32">
        <v>1700</v>
      </c>
      <c r="AQ17" s="32">
        <v>800</v>
      </c>
      <c r="AR17" s="32">
        <v>3400</v>
      </c>
      <c r="AS17" s="32">
        <f t="shared" si="1"/>
        <v>540</v>
      </c>
      <c r="AT17" s="32">
        <f t="shared" si="2"/>
        <v>2600</v>
      </c>
      <c r="AU17" s="34">
        <v>400</v>
      </c>
    </row>
    <row r="18" spans="1:47">
      <c r="A18" s="31" t="s">
        <v>112</v>
      </c>
      <c r="B18" s="31" t="s">
        <v>258</v>
      </c>
      <c r="C18" s="32">
        <v>-25</v>
      </c>
      <c r="D18" s="31" t="s">
        <v>11</v>
      </c>
      <c r="E18" s="31" t="s">
        <v>11</v>
      </c>
      <c r="F18" s="31" t="s">
        <v>11</v>
      </c>
      <c r="G18" s="31" t="s">
        <v>140</v>
      </c>
      <c r="H18" s="32">
        <v>-19.8</v>
      </c>
      <c r="I18" s="32"/>
      <c r="J18" s="32" t="s">
        <v>140</v>
      </c>
      <c r="K18" s="32"/>
      <c r="L18" s="32"/>
      <c r="M18" s="32" t="s">
        <v>11</v>
      </c>
      <c r="N18" s="32"/>
      <c r="O18" s="33"/>
      <c r="P18" s="32" t="s">
        <v>11</v>
      </c>
      <c r="Q18" s="32"/>
      <c r="R18" s="32"/>
      <c r="S18" s="32"/>
      <c r="T18" s="32"/>
      <c r="U18" s="31" t="s">
        <v>101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1" t="s">
        <v>11</v>
      </c>
      <c r="AC18" s="32" t="s">
        <v>11</v>
      </c>
      <c r="AD18" s="32"/>
      <c r="AE18" s="32"/>
      <c r="AF18" s="32">
        <v>1</v>
      </c>
      <c r="AG18" s="32">
        <v>1050</v>
      </c>
      <c r="AH18" s="32">
        <f t="shared" si="0"/>
        <v>1050</v>
      </c>
      <c r="AI18" s="32"/>
      <c r="AJ18" s="32"/>
      <c r="AK18" s="32"/>
      <c r="AL18" s="32">
        <v>0</v>
      </c>
      <c r="AM18" s="32"/>
      <c r="AN18" s="32">
        <v>1.7939500000000001E-2</v>
      </c>
      <c r="AO18" s="32">
        <v>1160</v>
      </c>
      <c r="AP18" s="32">
        <v>1700</v>
      </c>
      <c r="AQ18" s="32">
        <v>800</v>
      </c>
      <c r="AR18" s="32">
        <v>3400</v>
      </c>
      <c r="AS18" s="32">
        <f t="shared" si="1"/>
        <v>540</v>
      </c>
      <c r="AT18" s="32">
        <f t="shared" si="2"/>
        <v>2600</v>
      </c>
      <c r="AU18" s="34">
        <v>740</v>
      </c>
    </row>
    <row r="19" spans="1:47">
      <c r="A19" s="31" t="s">
        <v>113</v>
      </c>
      <c r="B19" s="31" t="s">
        <v>255</v>
      </c>
      <c r="C19" s="32">
        <v>-22</v>
      </c>
      <c r="D19" s="31" t="s">
        <v>11</v>
      </c>
      <c r="E19" s="31" t="s">
        <v>11</v>
      </c>
      <c r="F19" s="31" t="s">
        <v>11</v>
      </c>
      <c r="G19" s="31" t="s">
        <v>140</v>
      </c>
      <c r="H19" s="32">
        <v>-17.7</v>
      </c>
      <c r="I19" s="32"/>
      <c r="J19" s="32" t="s">
        <v>140</v>
      </c>
      <c r="K19" s="32"/>
      <c r="L19" s="32"/>
      <c r="M19" s="32" t="s">
        <v>11</v>
      </c>
      <c r="N19" s="32"/>
      <c r="O19" s="33"/>
      <c r="P19" s="32" t="s">
        <v>11</v>
      </c>
      <c r="Q19" s="32"/>
      <c r="R19" s="32"/>
      <c r="S19" s="32"/>
      <c r="T19" s="32"/>
      <c r="U19" s="31" t="s">
        <v>101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1" t="s">
        <v>11</v>
      </c>
      <c r="AC19" s="32" t="s">
        <v>11</v>
      </c>
      <c r="AD19" s="32"/>
      <c r="AE19" s="32"/>
      <c r="AF19" s="32">
        <v>481</v>
      </c>
      <c r="AG19" s="32">
        <v>840</v>
      </c>
      <c r="AH19" s="32">
        <f t="shared" si="0"/>
        <v>360</v>
      </c>
      <c r="AI19" s="32"/>
      <c r="AJ19" s="32"/>
      <c r="AK19" s="32"/>
      <c r="AL19" s="32">
        <v>0</v>
      </c>
      <c r="AM19" s="32"/>
      <c r="AN19" s="32">
        <v>1.79308E-2</v>
      </c>
      <c r="AO19" s="32">
        <v>1160</v>
      </c>
      <c r="AP19" s="32">
        <v>1700</v>
      </c>
      <c r="AQ19" s="32">
        <v>800</v>
      </c>
      <c r="AR19" s="32">
        <v>3400</v>
      </c>
      <c r="AS19" s="32">
        <f t="shared" si="1"/>
        <v>540</v>
      </c>
      <c r="AT19" s="32">
        <f t="shared" si="2"/>
        <v>2600</v>
      </c>
      <c r="AU19" s="34">
        <v>360</v>
      </c>
    </row>
    <row r="20" spans="1:47">
      <c r="A20" s="31" t="s">
        <v>102</v>
      </c>
      <c r="B20" s="31" t="s">
        <v>257</v>
      </c>
      <c r="C20" s="32">
        <v>-25</v>
      </c>
      <c r="D20" s="31" t="s">
        <v>140</v>
      </c>
      <c r="E20" s="31" t="s">
        <v>140</v>
      </c>
      <c r="F20" s="31" t="s">
        <v>11</v>
      </c>
      <c r="G20" s="31" t="s">
        <v>143</v>
      </c>
      <c r="H20" s="32">
        <v>-20</v>
      </c>
      <c r="I20" s="32"/>
      <c r="J20" s="32" t="s">
        <v>143</v>
      </c>
      <c r="K20" s="32"/>
      <c r="L20" s="32"/>
      <c r="M20" s="32" t="s">
        <v>51</v>
      </c>
      <c r="N20" s="32"/>
      <c r="O20" s="33"/>
      <c r="P20" s="32" t="s">
        <v>11</v>
      </c>
      <c r="Q20" s="32"/>
      <c r="R20" s="32"/>
      <c r="S20" s="32"/>
      <c r="T20" s="32"/>
      <c r="U20" s="31" t="s">
        <v>101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1" t="s">
        <v>11</v>
      </c>
      <c r="AC20" s="32" t="s">
        <v>51</v>
      </c>
      <c r="AD20" s="32"/>
      <c r="AE20" s="32"/>
      <c r="AF20" s="32">
        <v>290</v>
      </c>
      <c r="AG20" s="32">
        <v>2360</v>
      </c>
      <c r="AH20" s="32">
        <f t="shared" si="0"/>
        <v>2071</v>
      </c>
      <c r="AI20" s="32">
        <f>AH20/8</f>
        <v>258.875</v>
      </c>
      <c r="AJ20" s="32"/>
      <c r="AK20" s="32"/>
      <c r="AL20" s="32" t="s">
        <v>93</v>
      </c>
      <c r="AM20" s="32"/>
      <c r="AN20" s="32">
        <v>1.87704E-2</v>
      </c>
      <c r="AO20" s="32">
        <v>760</v>
      </c>
      <c r="AP20" s="32">
        <v>1300</v>
      </c>
      <c r="AQ20" s="32">
        <v>800</v>
      </c>
      <c r="AR20" s="32">
        <v>3400</v>
      </c>
      <c r="AS20" s="32">
        <f t="shared" si="1"/>
        <v>540</v>
      </c>
      <c r="AT20" s="32">
        <f t="shared" si="2"/>
        <v>2600</v>
      </c>
      <c r="AU20" s="34">
        <v>2071</v>
      </c>
    </row>
    <row r="21" spans="1:47">
      <c r="A21" s="31" t="s">
        <v>15</v>
      </c>
      <c r="B21" s="31" t="s">
        <v>256</v>
      </c>
      <c r="C21" s="32">
        <v>-25</v>
      </c>
      <c r="D21" s="31" t="s">
        <v>11</v>
      </c>
      <c r="E21" s="31" t="s">
        <v>140</v>
      </c>
      <c r="F21" s="31" t="s">
        <v>11</v>
      </c>
      <c r="G21" s="31" t="s">
        <v>143</v>
      </c>
      <c r="H21" s="32"/>
      <c r="I21" s="32"/>
      <c r="J21" s="32" t="s">
        <v>143</v>
      </c>
      <c r="K21" s="32"/>
      <c r="L21" s="32"/>
      <c r="M21" s="32" t="s">
        <v>51</v>
      </c>
      <c r="N21" s="32"/>
      <c r="O21" s="33"/>
      <c r="P21" s="32" t="s">
        <v>11</v>
      </c>
      <c r="Q21" s="32"/>
      <c r="R21" s="32"/>
      <c r="S21" s="32"/>
      <c r="T21" s="32"/>
      <c r="U21" s="31" t="s">
        <v>101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1" t="s">
        <v>11</v>
      </c>
      <c r="AC21" s="32" t="s">
        <v>51</v>
      </c>
      <c r="AD21" s="32"/>
      <c r="AE21" s="32"/>
      <c r="AF21" s="32">
        <v>1</v>
      </c>
      <c r="AG21" s="32">
        <v>840</v>
      </c>
      <c r="AH21" s="32">
        <f t="shared" si="0"/>
        <v>840</v>
      </c>
      <c r="AI21" s="32"/>
      <c r="AJ21" s="32"/>
      <c r="AK21" s="32"/>
      <c r="AL21" s="32">
        <v>0</v>
      </c>
      <c r="AM21" s="32"/>
      <c r="AN21" s="32">
        <v>1.8709400000000001E-2</v>
      </c>
      <c r="AO21" s="32">
        <v>760</v>
      </c>
      <c r="AP21" s="32">
        <v>1300</v>
      </c>
      <c r="AQ21" s="32">
        <v>800</v>
      </c>
      <c r="AR21" s="32">
        <v>3400</v>
      </c>
      <c r="AS21" s="32">
        <f t="shared" si="1"/>
        <v>540</v>
      </c>
      <c r="AT21" s="32">
        <f t="shared" si="2"/>
        <v>2600</v>
      </c>
      <c r="AU21" s="34">
        <v>840</v>
      </c>
    </row>
    <row r="22" spans="1:47">
      <c r="A22" s="31" t="s">
        <v>129</v>
      </c>
      <c r="B22" s="31" t="s">
        <v>254</v>
      </c>
      <c r="C22" s="32">
        <v>-24</v>
      </c>
      <c r="D22" s="31" t="s">
        <v>140</v>
      </c>
      <c r="E22" s="31" t="s">
        <v>11</v>
      </c>
      <c r="F22" s="31" t="s">
        <v>11</v>
      </c>
      <c r="G22" s="31" t="s">
        <v>140</v>
      </c>
      <c r="H22" s="32">
        <v>-18.5</v>
      </c>
      <c r="I22" s="32"/>
      <c r="J22" s="32" t="s">
        <v>140</v>
      </c>
      <c r="K22" s="32"/>
      <c r="L22" s="32"/>
      <c r="M22" s="32" t="s">
        <v>51</v>
      </c>
      <c r="N22" s="32"/>
      <c r="O22" s="33"/>
      <c r="P22" s="32" t="s">
        <v>11</v>
      </c>
      <c r="Q22" s="32"/>
      <c r="R22" s="32"/>
      <c r="S22" s="32"/>
      <c r="T22" s="32"/>
      <c r="U22" s="31" t="s">
        <v>101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1" t="s">
        <v>11</v>
      </c>
      <c r="AC22" s="32" t="s">
        <v>51</v>
      </c>
      <c r="AD22" s="32"/>
      <c r="AE22" s="32"/>
      <c r="AF22" s="32">
        <v>860</v>
      </c>
      <c r="AG22" s="32">
        <v>3760</v>
      </c>
      <c r="AH22" s="32">
        <f t="shared" si="0"/>
        <v>2901</v>
      </c>
      <c r="AI22" s="32">
        <f>AH22/8</f>
        <v>362.625</v>
      </c>
      <c r="AJ22" s="32"/>
      <c r="AK22" s="32"/>
      <c r="AL22" s="32" t="s">
        <v>93</v>
      </c>
      <c r="AM22" s="32"/>
      <c r="AN22" s="32">
        <v>1.7353899999999998E-2</v>
      </c>
      <c r="AO22" s="32">
        <v>860</v>
      </c>
      <c r="AP22" s="32">
        <v>1400</v>
      </c>
      <c r="AQ22" s="32">
        <v>800</v>
      </c>
      <c r="AR22" s="32">
        <v>3400</v>
      </c>
      <c r="AS22" s="32">
        <f t="shared" si="1"/>
        <v>540</v>
      </c>
      <c r="AT22" s="32">
        <f t="shared" si="2"/>
        <v>2600</v>
      </c>
      <c r="AU22" s="34">
        <v>1660</v>
      </c>
    </row>
    <row r="23" spans="1:47">
      <c r="A23" s="31" t="s">
        <v>16</v>
      </c>
      <c r="B23" s="31" t="s">
        <v>253</v>
      </c>
      <c r="C23" s="32">
        <v>-24</v>
      </c>
      <c r="D23" s="31" t="s">
        <v>140</v>
      </c>
      <c r="E23" s="31" t="s">
        <v>140</v>
      </c>
      <c r="F23" s="31" t="s">
        <v>11</v>
      </c>
      <c r="G23" s="31" t="s">
        <v>140</v>
      </c>
      <c r="H23" s="32">
        <v>-19.100000000000001</v>
      </c>
      <c r="I23" s="32"/>
      <c r="J23" s="32" t="s">
        <v>140</v>
      </c>
      <c r="K23" s="32"/>
      <c r="L23" s="32"/>
      <c r="M23" s="32" t="s">
        <v>11</v>
      </c>
      <c r="N23" s="32"/>
      <c r="O23" s="33"/>
      <c r="P23" s="32" t="s">
        <v>11</v>
      </c>
      <c r="Q23" s="32"/>
      <c r="R23" s="32"/>
      <c r="S23" s="32"/>
      <c r="T23" s="32"/>
      <c r="U23" s="31" t="s">
        <v>101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1" t="s">
        <v>11</v>
      </c>
      <c r="AC23" s="32" t="s">
        <v>11</v>
      </c>
      <c r="AD23" s="32"/>
      <c r="AE23" s="32"/>
      <c r="AF23" s="32">
        <v>430</v>
      </c>
      <c r="AG23" s="32">
        <v>3541</v>
      </c>
      <c r="AH23" s="32">
        <f t="shared" si="0"/>
        <v>3112</v>
      </c>
      <c r="AI23" s="32">
        <f>AH23/8</f>
        <v>389</v>
      </c>
      <c r="AJ23" s="32"/>
      <c r="AK23" s="32"/>
      <c r="AL23" s="32" t="s">
        <v>93</v>
      </c>
      <c r="AM23" s="32"/>
      <c r="AN23" s="32">
        <v>1.7353500000000001E-2</v>
      </c>
      <c r="AO23" s="32">
        <v>860</v>
      </c>
      <c r="AP23" s="32">
        <v>1400</v>
      </c>
      <c r="AQ23" s="32">
        <v>800</v>
      </c>
      <c r="AR23" s="32">
        <v>3400</v>
      </c>
      <c r="AS23" s="32">
        <f t="shared" si="1"/>
        <v>540</v>
      </c>
      <c r="AT23" s="32">
        <f t="shared" si="2"/>
        <v>2600</v>
      </c>
      <c r="AU23" s="34">
        <v>3112</v>
      </c>
    </row>
    <row r="24" spans="1:47">
      <c r="A24" s="31" t="s">
        <v>47</v>
      </c>
      <c r="B24" s="31" t="s">
        <v>252</v>
      </c>
      <c r="C24" s="32">
        <v>-24</v>
      </c>
      <c r="D24" s="31" t="s">
        <v>11</v>
      </c>
      <c r="E24" s="31" t="s">
        <v>11</v>
      </c>
      <c r="F24" s="31" t="s">
        <v>11</v>
      </c>
      <c r="G24" s="31" t="s">
        <v>140</v>
      </c>
      <c r="H24" s="32">
        <v>-17.899999999999999</v>
      </c>
      <c r="I24" s="32"/>
      <c r="J24" s="32" t="s">
        <v>140</v>
      </c>
      <c r="K24" s="32"/>
      <c r="L24" s="32"/>
      <c r="M24" s="32" t="s">
        <v>11</v>
      </c>
      <c r="N24" s="32"/>
      <c r="O24" s="33"/>
      <c r="P24" s="32" t="s">
        <v>11</v>
      </c>
      <c r="Q24" s="32"/>
      <c r="R24" s="32"/>
      <c r="S24" s="32"/>
      <c r="T24" s="32"/>
      <c r="U24" s="31" t="s">
        <v>101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1" t="s">
        <v>11</v>
      </c>
      <c r="AC24" s="32" t="s">
        <v>11</v>
      </c>
      <c r="AD24" s="32"/>
      <c r="AE24" s="32"/>
      <c r="AF24" s="32">
        <v>1</v>
      </c>
      <c r="AG24" s="32">
        <v>960</v>
      </c>
      <c r="AH24" s="32">
        <f t="shared" si="0"/>
        <v>960</v>
      </c>
      <c r="AI24" s="32"/>
      <c r="AJ24" s="32"/>
      <c r="AK24" s="32"/>
      <c r="AL24" s="32">
        <v>0</v>
      </c>
      <c r="AM24" s="32"/>
      <c r="AN24" s="32">
        <v>1.7064599999999999E-2</v>
      </c>
      <c r="AO24" s="32">
        <v>760</v>
      </c>
      <c r="AP24" s="32">
        <v>1300</v>
      </c>
      <c r="AQ24" s="32">
        <v>800</v>
      </c>
      <c r="AR24" s="32">
        <v>3400</v>
      </c>
      <c r="AS24" s="32">
        <f t="shared" si="1"/>
        <v>540</v>
      </c>
      <c r="AT24" s="32">
        <f t="shared" si="2"/>
        <v>2600</v>
      </c>
      <c r="AU24" s="34">
        <v>850</v>
      </c>
    </row>
    <row r="25" spans="1:47">
      <c r="A25" s="31" t="s">
        <v>130</v>
      </c>
      <c r="B25" s="31" t="s">
        <v>251</v>
      </c>
      <c r="C25" s="32">
        <v>-25</v>
      </c>
      <c r="D25" s="31" t="s">
        <v>11</v>
      </c>
      <c r="E25" s="31" t="s">
        <v>11</v>
      </c>
      <c r="F25" s="31" t="s">
        <v>11</v>
      </c>
      <c r="G25" s="31" t="s">
        <v>140</v>
      </c>
      <c r="H25" s="32">
        <v>-17.8</v>
      </c>
      <c r="I25" s="32"/>
      <c r="J25" s="32" t="s">
        <v>140</v>
      </c>
      <c r="K25" s="32"/>
      <c r="L25" s="32"/>
      <c r="M25" s="32" t="s">
        <v>11</v>
      </c>
      <c r="N25" s="32"/>
      <c r="O25" s="33"/>
      <c r="P25" s="32" t="s">
        <v>11</v>
      </c>
      <c r="Q25" s="32"/>
      <c r="R25" s="32"/>
      <c r="S25" s="32"/>
      <c r="T25" s="32"/>
      <c r="U25" s="31" t="s">
        <v>101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1" t="s">
        <v>11</v>
      </c>
      <c r="AC25" s="32" t="s">
        <v>11</v>
      </c>
      <c r="AD25" s="32"/>
      <c r="AE25" s="32"/>
      <c r="AF25" s="32">
        <v>430</v>
      </c>
      <c r="AG25" s="32">
        <v>2437</v>
      </c>
      <c r="AH25" s="32">
        <f t="shared" si="0"/>
        <v>2008</v>
      </c>
      <c r="AI25" s="32"/>
      <c r="AJ25" s="32"/>
      <c r="AK25" s="32"/>
      <c r="AL25" s="32">
        <v>0</v>
      </c>
      <c r="AM25" s="32"/>
      <c r="AN25" s="32">
        <v>1.6884799999999998E-2</v>
      </c>
      <c r="AO25" s="32">
        <v>660</v>
      </c>
      <c r="AP25" s="32">
        <v>1200</v>
      </c>
      <c r="AQ25" s="32">
        <v>800</v>
      </c>
      <c r="AR25" s="32">
        <v>3400</v>
      </c>
      <c r="AS25" s="32">
        <f t="shared" si="1"/>
        <v>540</v>
      </c>
      <c r="AT25" s="32">
        <f t="shared" si="2"/>
        <v>2600</v>
      </c>
      <c r="AU25" s="34">
        <v>1000</v>
      </c>
    </row>
    <row r="26" spans="1:47">
      <c r="A26" s="31" t="s">
        <v>131</v>
      </c>
      <c r="B26" s="31" t="s">
        <v>249</v>
      </c>
      <c r="C26" s="32">
        <v>-26</v>
      </c>
      <c r="D26" s="31" t="s">
        <v>11</v>
      </c>
      <c r="E26" s="31" t="s">
        <v>11</v>
      </c>
      <c r="F26" s="31" t="s">
        <v>11</v>
      </c>
      <c r="G26" s="31" t="s">
        <v>140</v>
      </c>
      <c r="H26" s="32">
        <v>-19.7</v>
      </c>
      <c r="I26" s="32"/>
      <c r="J26" s="32" t="s">
        <v>140</v>
      </c>
      <c r="K26" s="32"/>
      <c r="L26" s="32"/>
      <c r="M26" s="32" t="s">
        <v>11</v>
      </c>
      <c r="N26" s="32"/>
      <c r="O26" s="33"/>
      <c r="P26" s="32" t="s">
        <v>11</v>
      </c>
      <c r="Q26" s="32"/>
      <c r="R26" s="32"/>
      <c r="S26" s="32"/>
      <c r="T26" s="32"/>
      <c r="U26" s="31" t="s">
        <v>101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1" t="s">
        <v>11</v>
      </c>
      <c r="AC26" s="32" t="s">
        <v>11</v>
      </c>
      <c r="AD26" s="32"/>
      <c r="AE26" s="32"/>
      <c r="AF26" s="32">
        <v>501</v>
      </c>
      <c r="AG26" s="32">
        <v>1280</v>
      </c>
      <c r="AH26" s="32">
        <f t="shared" si="0"/>
        <v>780</v>
      </c>
      <c r="AI26" s="32"/>
      <c r="AJ26" s="32"/>
      <c r="AK26" s="32"/>
      <c r="AL26" s="32">
        <v>0</v>
      </c>
      <c r="AM26" s="32"/>
      <c r="AN26" s="32">
        <v>1.7115700000000001E-2</v>
      </c>
      <c r="AO26" s="32">
        <v>860</v>
      </c>
      <c r="AP26" s="32">
        <v>1400</v>
      </c>
      <c r="AQ26" s="32">
        <v>800</v>
      </c>
      <c r="AR26" s="32">
        <v>3400</v>
      </c>
      <c r="AS26" s="32">
        <f t="shared" si="1"/>
        <v>540</v>
      </c>
      <c r="AT26" s="32">
        <f t="shared" si="2"/>
        <v>2600</v>
      </c>
      <c r="AU26" s="34">
        <v>780</v>
      </c>
    </row>
    <row r="27" spans="1:47">
      <c r="A27" s="31" t="s">
        <v>153</v>
      </c>
      <c r="B27" s="31" t="s">
        <v>250</v>
      </c>
      <c r="C27" s="32">
        <v>-26</v>
      </c>
      <c r="D27" s="31" t="s">
        <v>11</v>
      </c>
      <c r="E27" s="31" t="s">
        <v>11</v>
      </c>
      <c r="F27" s="31" t="s">
        <v>11</v>
      </c>
      <c r="G27" s="31" t="s">
        <v>11</v>
      </c>
      <c r="H27" s="32"/>
      <c r="I27" s="32"/>
      <c r="J27" s="32" t="s">
        <v>11</v>
      </c>
      <c r="K27" s="32"/>
      <c r="L27" s="32"/>
      <c r="M27" s="32" t="s">
        <v>11</v>
      </c>
      <c r="N27" s="32"/>
      <c r="O27" s="33"/>
      <c r="P27" s="32" t="s">
        <v>11</v>
      </c>
      <c r="Q27" s="32"/>
      <c r="R27" s="32"/>
      <c r="S27" s="32"/>
      <c r="T27" s="32"/>
      <c r="U27" s="31" t="s">
        <v>101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1" t="s">
        <v>11</v>
      </c>
      <c r="AC27" s="32" t="s">
        <v>11</v>
      </c>
      <c r="AD27" s="32"/>
      <c r="AE27" s="32"/>
      <c r="AF27" s="32">
        <v>10</v>
      </c>
      <c r="AG27" s="32">
        <v>1809</v>
      </c>
      <c r="AH27" s="32">
        <f t="shared" si="0"/>
        <v>1800</v>
      </c>
      <c r="AI27" s="32"/>
      <c r="AJ27" s="32"/>
      <c r="AK27" s="32"/>
      <c r="AL27" s="32">
        <v>0</v>
      </c>
      <c r="AM27" s="32"/>
      <c r="AN27" s="32">
        <v>1.7108499999999999E-2</v>
      </c>
      <c r="AO27" s="32">
        <v>860</v>
      </c>
      <c r="AP27" s="32">
        <v>1400</v>
      </c>
      <c r="AQ27" s="32">
        <v>800</v>
      </c>
      <c r="AR27" s="32">
        <v>3400</v>
      </c>
      <c r="AS27" s="32">
        <f t="shared" si="1"/>
        <v>540</v>
      </c>
      <c r="AT27" s="32">
        <f t="shared" si="2"/>
        <v>2600</v>
      </c>
      <c r="AU27" s="34">
        <v>950</v>
      </c>
    </row>
    <row r="28" spans="1:47">
      <c r="A28" s="31" t="s">
        <v>1</v>
      </c>
      <c r="B28" s="31" t="s">
        <v>248</v>
      </c>
      <c r="C28" s="32">
        <v>-21</v>
      </c>
      <c r="D28" s="31" t="s">
        <v>140</v>
      </c>
      <c r="E28" s="31" t="s">
        <v>11</v>
      </c>
      <c r="F28" s="31" t="s">
        <v>11</v>
      </c>
      <c r="G28" s="31" t="s">
        <v>140</v>
      </c>
      <c r="H28" s="32">
        <v>-16.5</v>
      </c>
      <c r="I28" s="32"/>
      <c r="J28" s="32" t="s">
        <v>140</v>
      </c>
      <c r="K28" s="32"/>
      <c r="L28" s="32"/>
      <c r="M28" s="32" t="s">
        <v>11</v>
      </c>
      <c r="N28" s="32"/>
      <c r="O28" s="33"/>
      <c r="P28" s="32" t="s">
        <v>11</v>
      </c>
      <c r="Q28" s="32"/>
      <c r="R28" s="32"/>
      <c r="S28" s="32"/>
      <c r="T28" s="32"/>
      <c r="U28" s="31" t="s">
        <v>101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1" t="s">
        <v>11</v>
      </c>
      <c r="AC28" s="32" t="s">
        <v>11</v>
      </c>
      <c r="AD28" s="32"/>
      <c r="AE28" s="32"/>
      <c r="AF28" s="32">
        <v>136</v>
      </c>
      <c r="AG28" s="32">
        <v>3015</v>
      </c>
      <c r="AH28" s="32">
        <f t="shared" si="0"/>
        <v>2880</v>
      </c>
      <c r="AI28" s="32">
        <f>AH28/8</f>
        <v>360</v>
      </c>
      <c r="AJ28" s="32"/>
      <c r="AK28" s="32"/>
      <c r="AL28" s="32" t="s">
        <v>93</v>
      </c>
      <c r="AM28" s="32"/>
      <c r="AN28" s="32">
        <v>1.7452100000000002E-2</v>
      </c>
      <c r="AO28" s="32">
        <v>660</v>
      </c>
      <c r="AP28" s="32">
        <v>1200</v>
      </c>
      <c r="AQ28" s="32">
        <v>800</v>
      </c>
      <c r="AR28" s="32">
        <v>3400</v>
      </c>
      <c r="AS28" s="32">
        <f t="shared" si="1"/>
        <v>540</v>
      </c>
      <c r="AT28" s="32">
        <f t="shared" si="2"/>
        <v>2600</v>
      </c>
      <c r="AU28" s="34">
        <v>2880</v>
      </c>
    </row>
    <row r="29" spans="1:47">
      <c r="A29" s="31" t="s">
        <v>2</v>
      </c>
      <c r="B29" s="31" t="s">
        <v>247</v>
      </c>
      <c r="C29" s="32">
        <v>-21</v>
      </c>
      <c r="D29" s="31" t="s">
        <v>140</v>
      </c>
      <c r="E29" s="31" t="s">
        <v>11</v>
      </c>
      <c r="F29" s="31" t="s">
        <v>11</v>
      </c>
      <c r="G29" s="31" t="s">
        <v>140</v>
      </c>
      <c r="H29" s="32">
        <v>-16.7</v>
      </c>
      <c r="I29" s="32"/>
      <c r="J29" s="32" t="s">
        <v>140</v>
      </c>
      <c r="K29" s="32"/>
      <c r="L29" s="32"/>
      <c r="M29" s="32" t="s">
        <v>11</v>
      </c>
      <c r="N29" s="32"/>
      <c r="O29" s="33"/>
      <c r="P29" s="32" t="s">
        <v>11</v>
      </c>
      <c r="Q29" s="32"/>
      <c r="R29" s="32"/>
      <c r="S29" s="32"/>
      <c r="T29" s="32"/>
      <c r="U29" s="31" t="s">
        <v>101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1" t="s">
        <v>11</v>
      </c>
      <c r="AC29" s="32" t="s">
        <v>11</v>
      </c>
      <c r="AD29" s="32"/>
      <c r="AE29" s="32"/>
      <c r="AF29" s="32">
        <v>1</v>
      </c>
      <c r="AG29" s="32">
        <v>1818</v>
      </c>
      <c r="AH29" s="32">
        <f t="shared" si="0"/>
        <v>1818</v>
      </c>
      <c r="AI29" s="32">
        <f>AH29/8</f>
        <v>227.25</v>
      </c>
      <c r="AJ29" s="32"/>
      <c r="AK29" s="32"/>
      <c r="AL29" s="32" t="s">
        <v>93</v>
      </c>
      <c r="AM29" s="32"/>
      <c r="AN29" s="32">
        <v>1.7072400000000001E-2</v>
      </c>
      <c r="AO29" s="32">
        <v>660</v>
      </c>
      <c r="AP29" s="32">
        <v>1200</v>
      </c>
      <c r="AQ29" s="32">
        <v>800</v>
      </c>
      <c r="AR29" s="32">
        <v>3400</v>
      </c>
      <c r="AS29" s="32">
        <f t="shared" si="1"/>
        <v>540</v>
      </c>
      <c r="AT29" s="32">
        <f t="shared" si="2"/>
        <v>2600</v>
      </c>
      <c r="AU29" s="34">
        <v>1818</v>
      </c>
    </row>
    <row r="30" spans="1:47">
      <c r="A30" s="31" t="s">
        <v>6</v>
      </c>
      <c r="B30" s="31" t="s">
        <v>246</v>
      </c>
      <c r="C30" s="32">
        <v>-21</v>
      </c>
      <c r="D30" s="31" t="s">
        <v>140</v>
      </c>
      <c r="E30" s="31" t="s">
        <v>11</v>
      </c>
      <c r="F30" s="31" t="s">
        <v>11</v>
      </c>
      <c r="G30" s="31" t="s">
        <v>140</v>
      </c>
      <c r="H30" s="32">
        <v>-17</v>
      </c>
      <c r="I30" s="32"/>
      <c r="J30" s="32" t="s">
        <v>140</v>
      </c>
      <c r="K30" s="32"/>
      <c r="L30" s="32"/>
      <c r="M30" s="32" t="s">
        <v>11</v>
      </c>
      <c r="N30" s="32"/>
      <c r="O30" s="33"/>
      <c r="P30" s="32" t="s">
        <v>11</v>
      </c>
      <c r="Q30" s="32"/>
      <c r="R30" s="32"/>
      <c r="S30" s="32"/>
      <c r="T30" s="32"/>
      <c r="U30" s="31" t="s">
        <v>101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1" t="s">
        <v>11</v>
      </c>
      <c r="AC30" s="32" t="s">
        <v>11</v>
      </c>
      <c r="AD30" s="32"/>
      <c r="AE30" s="32"/>
      <c r="AF30" s="32">
        <v>340</v>
      </c>
      <c r="AG30" s="32">
        <v>2134</v>
      </c>
      <c r="AH30" s="32">
        <f t="shared" si="0"/>
        <v>1795</v>
      </c>
      <c r="AI30" s="32">
        <f>AH30/8</f>
        <v>224.375</v>
      </c>
      <c r="AJ30" s="32"/>
      <c r="AK30" s="32"/>
      <c r="AL30" s="32" t="s">
        <v>93</v>
      </c>
      <c r="AM30" s="32"/>
      <c r="AN30" s="32">
        <v>1.8656499999999999E-2</v>
      </c>
      <c r="AO30" s="32">
        <v>660</v>
      </c>
      <c r="AP30" s="32">
        <v>1200</v>
      </c>
      <c r="AQ30" s="32">
        <v>800</v>
      </c>
      <c r="AR30" s="32">
        <v>3400</v>
      </c>
      <c r="AS30" s="32">
        <f t="shared" si="1"/>
        <v>540</v>
      </c>
      <c r="AT30" s="32">
        <f t="shared" si="2"/>
        <v>2600</v>
      </c>
      <c r="AU30" s="34">
        <v>1795</v>
      </c>
    </row>
    <row r="31" spans="1:47">
      <c r="A31" s="31" t="s">
        <v>7</v>
      </c>
      <c r="B31" s="31" t="s">
        <v>245</v>
      </c>
      <c r="C31" s="32">
        <v>-21</v>
      </c>
      <c r="D31" s="31" t="s">
        <v>140</v>
      </c>
      <c r="E31" s="31" t="s">
        <v>11</v>
      </c>
      <c r="F31" s="31" t="s">
        <v>11</v>
      </c>
      <c r="G31" s="31" t="s">
        <v>140</v>
      </c>
      <c r="H31" s="32">
        <v>-17</v>
      </c>
      <c r="I31" s="32"/>
      <c r="J31" s="32" t="s">
        <v>140</v>
      </c>
      <c r="K31" s="32"/>
      <c r="L31" s="32"/>
      <c r="M31" s="32" t="s">
        <v>11</v>
      </c>
      <c r="N31" s="32"/>
      <c r="O31" s="33"/>
      <c r="P31" s="32" t="s">
        <v>11</v>
      </c>
      <c r="Q31" s="32"/>
      <c r="R31" s="32"/>
      <c r="S31" s="32"/>
      <c r="T31" s="32"/>
      <c r="U31" s="31" t="s">
        <v>101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1" t="s">
        <v>11</v>
      </c>
      <c r="AC31" s="32" t="s">
        <v>11</v>
      </c>
      <c r="AD31" s="32"/>
      <c r="AE31" s="32"/>
      <c r="AF31" s="32">
        <v>1</v>
      </c>
      <c r="AG31" s="32">
        <v>1698</v>
      </c>
      <c r="AH31" s="32">
        <f t="shared" si="0"/>
        <v>1698</v>
      </c>
      <c r="AI31" s="32">
        <f>AH31/8</f>
        <v>212.25</v>
      </c>
      <c r="AJ31" s="32"/>
      <c r="AK31" s="32"/>
      <c r="AL31" s="32" t="s">
        <v>93</v>
      </c>
      <c r="AM31" s="32"/>
      <c r="AN31" s="32">
        <v>1.8009899999999999E-2</v>
      </c>
      <c r="AO31" s="32">
        <v>660</v>
      </c>
      <c r="AP31" s="32">
        <v>1200</v>
      </c>
      <c r="AQ31" s="32">
        <v>800</v>
      </c>
      <c r="AR31" s="32">
        <v>3400</v>
      </c>
      <c r="AS31" s="32">
        <f t="shared" si="1"/>
        <v>540</v>
      </c>
      <c r="AT31" s="32">
        <f t="shared" si="2"/>
        <v>2600</v>
      </c>
      <c r="AU31" s="34">
        <v>1698</v>
      </c>
    </row>
    <row r="32" spans="1:47">
      <c r="A32" s="31" t="s">
        <v>42</v>
      </c>
      <c r="B32" s="31" t="s">
        <v>244</v>
      </c>
      <c r="C32" s="31" t="s">
        <v>35</v>
      </c>
      <c r="D32" s="31" t="s">
        <v>11</v>
      </c>
      <c r="E32" s="31" t="s">
        <v>11</v>
      </c>
      <c r="F32" s="31" t="s">
        <v>11</v>
      </c>
      <c r="G32" s="31" t="s">
        <v>140</v>
      </c>
      <c r="H32" s="32"/>
      <c r="I32" s="32"/>
      <c r="J32" s="32" t="s">
        <v>140</v>
      </c>
      <c r="K32" s="32"/>
      <c r="L32" s="32"/>
      <c r="M32" s="32" t="s">
        <v>11</v>
      </c>
      <c r="N32" s="32"/>
      <c r="O32" s="33"/>
      <c r="P32" s="32" t="s">
        <v>11</v>
      </c>
      <c r="Q32" s="32"/>
      <c r="R32" s="32"/>
      <c r="S32" s="32"/>
      <c r="T32" s="32"/>
      <c r="U32" s="31" t="s">
        <v>101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1" t="s">
        <v>11</v>
      </c>
      <c r="AC32" s="32" t="s">
        <v>11</v>
      </c>
      <c r="AD32" s="32"/>
      <c r="AE32" s="32"/>
      <c r="AF32" s="32">
        <v>186</v>
      </c>
      <c r="AG32" s="32">
        <v>2954</v>
      </c>
      <c r="AH32" s="32">
        <f t="shared" si="0"/>
        <v>2769</v>
      </c>
      <c r="AI32" s="32"/>
      <c r="AJ32" s="32"/>
      <c r="AK32" s="32"/>
      <c r="AL32" s="32">
        <v>0</v>
      </c>
      <c r="AM32" s="32"/>
      <c r="AN32" s="32">
        <v>1.7953500000000001E-2</v>
      </c>
      <c r="AO32" s="32">
        <v>660</v>
      </c>
      <c r="AP32" s="32">
        <v>1200</v>
      </c>
      <c r="AQ32" s="32">
        <v>800</v>
      </c>
      <c r="AR32" s="32">
        <v>3400</v>
      </c>
      <c r="AS32" s="32">
        <f t="shared" si="1"/>
        <v>540</v>
      </c>
      <c r="AT32" s="32">
        <f t="shared" si="2"/>
        <v>2600</v>
      </c>
      <c r="AU32" s="34">
        <v>1900</v>
      </c>
    </row>
    <row r="33" spans="1:47">
      <c r="A33" s="31" t="s">
        <v>67</v>
      </c>
      <c r="B33" s="31" t="s">
        <v>243</v>
      </c>
      <c r="C33" s="32">
        <v>-18</v>
      </c>
      <c r="D33" s="31" t="s">
        <v>140</v>
      </c>
      <c r="E33" s="31" t="s">
        <v>11</v>
      </c>
      <c r="F33" s="31" t="s">
        <v>11</v>
      </c>
      <c r="G33" s="31" t="s">
        <v>140</v>
      </c>
      <c r="H33" s="32">
        <v>-14.5</v>
      </c>
      <c r="I33" s="32"/>
      <c r="J33" s="32" t="s">
        <v>140</v>
      </c>
      <c r="K33" s="32"/>
      <c r="L33" s="32"/>
      <c r="M33" s="32" t="s">
        <v>11</v>
      </c>
      <c r="N33" s="32"/>
      <c r="O33" s="33"/>
      <c r="P33" s="32" t="s">
        <v>11</v>
      </c>
      <c r="Q33" s="32"/>
      <c r="R33" s="32"/>
      <c r="S33" s="32"/>
      <c r="T33" s="32"/>
      <c r="U33" s="31" t="s">
        <v>101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1" t="s">
        <v>11</v>
      </c>
      <c r="AC33" s="32" t="s">
        <v>11</v>
      </c>
      <c r="AD33" s="32"/>
      <c r="AE33" s="32"/>
      <c r="AF33" s="32">
        <v>106</v>
      </c>
      <c r="AG33" s="32">
        <v>2227</v>
      </c>
      <c r="AH33" s="32">
        <f t="shared" si="0"/>
        <v>2122</v>
      </c>
      <c r="AI33" s="32">
        <f>AH33/8</f>
        <v>265.25</v>
      </c>
      <c r="AJ33" s="32"/>
      <c r="AK33" s="32"/>
      <c r="AL33" s="32" t="s">
        <v>93</v>
      </c>
      <c r="AM33" s="32"/>
      <c r="AN33" s="32">
        <v>1.7993499999999999E-2</v>
      </c>
      <c r="AO33" s="32">
        <v>660</v>
      </c>
      <c r="AP33" s="32">
        <v>1200</v>
      </c>
      <c r="AQ33" s="32">
        <v>800</v>
      </c>
      <c r="AR33" s="32">
        <v>3400</v>
      </c>
      <c r="AS33" s="32">
        <f t="shared" si="1"/>
        <v>540</v>
      </c>
      <c r="AT33" s="32">
        <f t="shared" si="2"/>
        <v>2600</v>
      </c>
      <c r="AU33" s="34">
        <v>2122</v>
      </c>
    </row>
    <row r="34" spans="1:47">
      <c r="A34" s="31" t="s">
        <v>14</v>
      </c>
      <c r="B34" s="31" t="s">
        <v>242</v>
      </c>
      <c r="C34" s="32">
        <v>-18</v>
      </c>
      <c r="D34" s="31" t="s">
        <v>140</v>
      </c>
      <c r="E34" s="31" t="s">
        <v>11</v>
      </c>
      <c r="F34" s="31" t="s">
        <v>11</v>
      </c>
      <c r="G34" s="31" t="s">
        <v>140</v>
      </c>
      <c r="H34" s="32">
        <v>-14.9</v>
      </c>
      <c r="I34" s="32"/>
      <c r="J34" s="32" t="s">
        <v>140</v>
      </c>
      <c r="K34" s="32"/>
      <c r="L34" s="32"/>
      <c r="M34" s="32" t="s">
        <v>11</v>
      </c>
      <c r="N34" s="32"/>
      <c r="O34" s="33"/>
      <c r="P34" s="32" t="s">
        <v>11</v>
      </c>
      <c r="Q34" s="32"/>
      <c r="R34" s="32"/>
      <c r="S34" s="32"/>
      <c r="T34" s="32"/>
      <c r="U34" s="31" t="s">
        <v>101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1" t="s">
        <v>11</v>
      </c>
      <c r="AC34" s="32" t="s">
        <v>11</v>
      </c>
      <c r="AD34" s="32"/>
      <c r="AE34" s="32"/>
      <c r="AF34" s="32">
        <v>200</v>
      </c>
      <c r="AG34" s="32">
        <v>1813</v>
      </c>
      <c r="AH34" s="32">
        <f t="shared" si="0"/>
        <v>1614</v>
      </c>
      <c r="AI34" s="32">
        <f>AH34/8</f>
        <v>201.75</v>
      </c>
      <c r="AJ34" s="32"/>
      <c r="AK34" s="32"/>
      <c r="AL34" s="32" t="s">
        <v>93</v>
      </c>
      <c r="AM34" s="32"/>
      <c r="AN34" s="32">
        <v>1.7993499999999999E-2</v>
      </c>
      <c r="AO34" s="32">
        <v>660</v>
      </c>
      <c r="AP34" s="32">
        <v>1200</v>
      </c>
      <c r="AQ34" s="32">
        <v>800</v>
      </c>
      <c r="AR34" s="32">
        <v>3400</v>
      </c>
      <c r="AS34" s="32">
        <f t="shared" si="1"/>
        <v>540</v>
      </c>
      <c r="AT34" s="32">
        <f t="shared" si="2"/>
        <v>2600</v>
      </c>
      <c r="AU34" s="34">
        <v>1614</v>
      </c>
    </row>
    <row r="35" spans="1:47">
      <c r="A35" s="31" t="s">
        <v>136</v>
      </c>
      <c r="B35" s="31" t="s">
        <v>241</v>
      </c>
      <c r="C35" s="32">
        <v>-18</v>
      </c>
      <c r="D35" s="31" t="s">
        <v>140</v>
      </c>
      <c r="E35" s="31" t="s">
        <v>11</v>
      </c>
      <c r="F35" s="31" t="s">
        <v>11</v>
      </c>
      <c r="G35" s="31" t="s">
        <v>140</v>
      </c>
      <c r="H35" s="32">
        <v>-14.4</v>
      </c>
      <c r="I35" s="32"/>
      <c r="J35" s="32" t="s">
        <v>140</v>
      </c>
      <c r="K35" s="32"/>
      <c r="L35" s="32"/>
      <c r="M35" s="32" t="s">
        <v>11</v>
      </c>
      <c r="N35" s="32"/>
      <c r="O35" s="33"/>
      <c r="P35" s="32" t="s">
        <v>11</v>
      </c>
      <c r="Q35" s="32"/>
      <c r="R35" s="32"/>
      <c r="S35" s="32"/>
      <c r="T35" s="32"/>
      <c r="U35" s="31" t="s">
        <v>101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1" t="s">
        <v>11</v>
      </c>
      <c r="AC35" s="32" t="s">
        <v>11</v>
      </c>
      <c r="AD35" s="32"/>
      <c r="AE35" s="32"/>
      <c r="AF35" s="32">
        <v>180</v>
      </c>
      <c r="AG35" s="32">
        <v>1787</v>
      </c>
      <c r="AH35" s="32">
        <f t="shared" si="0"/>
        <v>1608</v>
      </c>
      <c r="AI35" s="32">
        <f>AH35/8</f>
        <v>201</v>
      </c>
      <c r="AJ35" s="32"/>
      <c r="AK35" s="32"/>
      <c r="AL35" s="32" t="s">
        <v>93</v>
      </c>
      <c r="AM35" s="32"/>
      <c r="AN35" s="32">
        <v>1.7929299999999999E-2</v>
      </c>
      <c r="AO35" s="32">
        <v>660</v>
      </c>
      <c r="AP35" s="32">
        <v>1200</v>
      </c>
      <c r="AQ35" s="32">
        <v>800</v>
      </c>
      <c r="AR35" s="32">
        <v>3400</v>
      </c>
      <c r="AS35" s="32">
        <f t="shared" si="1"/>
        <v>540</v>
      </c>
      <c r="AT35" s="32">
        <f t="shared" si="2"/>
        <v>2600</v>
      </c>
      <c r="AU35" s="34">
        <v>1608</v>
      </c>
    </row>
    <row r="36" spans="1:47">
      <c r="A36" s="31" t="s">
        <v>31</v>
      </c>
      <c r="B36" s="31" t="s">
        <v>240</v>
      </c>
      <c r="C36" s="32">
        <v>-18</v>
      </c>
      <c r="D36" s="31" t="s">
        <v>140</v>
      </c>
      <c r="E36" s="31" t="s">
        <v>140</v>
      </c>
      <c r="F36" s="31" t="s">
        <v>11</v>
      </c>
      <c r="G36" s="31" t="s">
        <v>140</v>
      </c>
      <c r="H36" s="32">
        <v>-14.6</v>
      </c>
      <c r="I36" s="32"/>
      <c r="J36" s="32" t="s">
        <v>140</v>
      </c>
      <c r="K36" s="32"/>
      <c r="L36" s="32"/>
      <c r="M36" s="32" t="s">
        <v>11</v>
      </c>
      <c r="N36" s="32"/>
      <c r="O36" s="33"/>
      <c r="P36" s="32" t="s">
        <v>11</v>
      </c>
      <c r="Q36" s="32"/>
      <c r="R36" s="32"/>
      <c r="S36" s="32"/>
      <c r="T36" s="32"/>
      <c r="U36" s="31" t="s">
        <v>101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1" t="s">
        <v>11</v>
      </c>
      <c r="AC36" s="32" t="s">
        <v>11</v>
      </c>
      <c r="AD36" s="32"/>
      <c r="AE36" s="32"/>
      <c r="AF36" s="32">
        <v>415</v>
      </c>
      <c r="AG36" s="32">
        <v>2014</v>
      </c>
      <c r="AH36" s="32">
        <f t="shared" si="0"/>
        <v>1600</v>
      </c>
      <c r="AI36" s="32">
        <f>AH36/8</f>
        <v>200</v>
      </c>
      <c r="AJ36" s="32"/>
      <c r="AK36" s="32"/>
      <c r="AL36" s="32" t="s">
        <v>93</v>
      </c>
      <c r="AM36" s="32"/>
      <c r="AN36" s="32">
        <f>AVERAGE(AN28:AN35)</f>
        <v>1.7882587500000002E-2</v>
      </c>
      <c r="AO36" s="32">
        <v>660</v>
      </c>
      <c r="AP36" s="32">
        <v>1200</v>
      </c>
      <c r="AQ36" s="32">
        <v>800</v>
      </c>
      <c r="AR36" s="32">
        <v>3400</v>
      </c>
      <c r="AS36" s="32">
        <f t="shared" si="1"/>
        <v>540</v>
      </c>
      <c r="AT36" s="32">
        <f t="shared" si="2"/>
        <v>2600</v>
      </c>
      <c r="AU36" s="34">
        <v>1600</v>
      </c>
    </row>
    <row r="37" spans="1:47">
      <c r="A37" s="31" t="s">
        <v>32</v>
      </c>
      <c r="B37" s="31" t="s">
        <v>239</v>
      </c>
      <c r="C37" s="32">
        <v>-20</v>
      </c>
      <c r="D37" s="31" t="s">
        <v>140</v>
      </c>
      <c r="E37" s="31" t="s">
        <v>11</v>
      </c>
      <c r="F37" s="31" t="s">
        <v>11</v>
      </c>
      <c r="G37" s="31" t="s">
        <v>140</v>
      </c>
      <c r="H37" s="32">
        <v>-16.3</v>
      </c>
      <c r="I37" s="32"/>
      <c r="J37" s="32" t="s">
        <v>140</v>
      </c>
      <c r="K37" s="32"/>
      <c r="L37" s="32"/>
      <c r="M37" s="32" t="s">
        <v>11</v>
      </c>
      <c r="N37" s="32"/>
      <c r="O37" s="33"/>
      <c r="P37" s="32" t="s">
        <v>11</v>
      </c>
      <c r="Q37" s="32"/>
      <c r="R37" s="32"/>
      <c r="S37" s="32"/>
      <c r="T37" s="32"/>
      <c r="U37" s="31" t="s">
        <v>101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1" t="s">
        <v>11</v>
      </c>
      <c r="AC37" s="32" t="s">
        <v>11</v>
      </c>
      <c r="AD37" s="32"/>
      <c r="AE37" s="32"/>
      <c r="AF37" s="32">
        <v>109</v>
      </c>
      <c r="AG37" s="32">
        <v>1722</v>
      </c>
      <c r="AH37" s="32">
        <f t="shared" si="0"/>
        <v>1614</v>
      </c>
      <c r="AI37" s="32">
        <f>AH37/8</f>
        <v>201.75</v>
      </c>
      <c r="AJ37" s="32"/>
      <c r="AK37" s="32"/>
      <c r="AL37" s="32" t="s">
        <v>93</v>
      </c>
      <c r="AM37" s="32"/>
      <c r="AN37" s="32">
        <v>1.7801899999999999E-2</v>
      </c>
      <c r="AO37" s="32">
        <v>660</v>
      </c>
      <c r="AP37" s="32">
        <v>1200</v>
      </c>
      <c r="AQ37" s="32">
        <v>800</v>
      </c>
      <c r="AR37" s="32">
        <v>3400</v>
      </c>
      <c r="AS37" s="32">
        <f t="shared" si="1"/>
        <v>540</v>
      </c>
      <c r="AT37" s="32">
        <f t="shared" si="2"/>
        <v>2600</v>
      </c>
      <c r="AU37" s="34">
        <v>1614</v>
      </c>
    </row>
    <row r="38" spans="1:47">
      <c r="A38" s="31" t="s">
        <v>24</v>
      </c>
      <c r="B38" s="31" t="s">
        <v>239</v>
      </c>
      <c r="C38" s="32">
        <v>-18</v>
      </c>
      <c r="D38" s="31" t="s">
        <v>11</v>
      </c>
      <c r="E38" s="31" t="s">
        <v>11</v>
      </c>
      <c r="F38" s="31" t="s">
        <v>11</v>
      </c>
      <c r="G38" s="31" t="s">
        <v>11</v>
      </c>
      <c r="H38" s="32"/>
      <c r="I38" s="32"/>
      <c r="J38" s="32" t="s">
        <v>11</v>
      </c>
      <c r="K38" s="32"/>
      <c r="L38" s="32"/>
      <c r="M38" s="32" t="s">
        <v>11</v>
      </c>
      <c r="N38" s="32"/>
      <c r="O38" s="33"/>
      <c r="P38" s="32" t="s">
        <v>11</v>
      </c>
      <c r="Q38" s="32"/>
      <c r="R38" s="32"/>
      <c r="S38" s="32"/>
      <c r="T38" s="32"/>
      <c r="U38" s="31" t="s">
        <v>101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1" t="s">
        <v>11</v>
      </c>
      <c r="AC38" s="32" t="s">
        <v>11</v>
      </c>
      <c r="AD38" s="32"/>
      <c r="AE38" s="32"/>
      <c r="AF38" s="32">
        <v>50</v>
      </c>
      <c r="AG38" s="32">
        <v>1902</v>
      </c>
      <c r="AH38" s="32">
        <f t="shared" si="0"/>
        <v>1853</v>
      </c>
      <c r="AI38" s="32"/>
      <c r="AJ38" s="32"/>
      <c r="AK38" s="32"/>
      <c r="AL38" s="32">
        <v>0</v>
      </c>
      <c r="AM38" s="32"/>
      <c r="AN38" s="32">
        <f>AVERAGE(AN28:AN35)</f>
        <v>1.7882587500000002E-2</v>
      </c>
      <c r="AO38" s="32">
        <v>660</v>
      </c>
      <c r="AP38" s="32">
        <v>1200</v>
      </c>
      <c r="AQ38" s="32">
        <v>800</v>
      </c>
      <c r="AR38" s="32">
        <v>3400</v>
      </c>
      <c r="AS38" s="32">
        <f t="shared" si="1"/>
        <v>540</v>
      </c>
      <c r="AT38" s="32">
        <f t="shared" si="2"/>
        <v>2600</v>
      </c>
      <c r="AU38" s="34">
        <v>1853</v>
      </c>
    </row>
    <row r="39" spans="1:47">
      <c r="A39" s="31" t="s">
        <v>25</v>
      </c>
      <c r="B39" s="31" t="s">
        <v>238</v>
      </c>
      <c r="C39" s="32">
        <v>-20</v>
      </c>
      <c r="D39" s="31" t="s">
        <v>140</v>
      </c>
      <c r="E39" s="31" t="s">
        <v>11</v>
      </c>
      <c r="F39" s="31" t="s">
        <v>11</v>
      </c>
      <c r="G39" s="31" t="s">
        <v>140</v>
      </c>
      <c r="H39" s="32">
        <v>-16.2</v>
      </c>
      <c r="I39" s="32"/>
      <c r="J39" s="32" t="s">
        <v>140</v>
      </c>
      <c r="K39" s="32"/>
      <c r="L39" s="32"/>
      <c r="M39" s="32" t="s">
        <v>11</v>
      </c>
      <c r="N39" s="32"/>
      <c r="O39" s="33"/>
      <c r="P39" s="32" t="s">
        <v>11</v>
      </c>
      <c r="Q39" s="32"/>
      <c r="R39" s="32"/>
      <c r="S39" s="32"/>
      <c r="T39" s="32"/>
      <c r="U39" s="31" t="s">
        <v>101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1" t="s">
        <v>11</v>
      </c>
      <c r="AC39" s="32" t="s">
        <v>11</v>
      </c>
      <c r="AD39" s="32"/>
      <c r="AE39" s="32"/>
      <c r="AF39" s="32">
        <v>50</v>
      </c>
      <c r="AG39" s="32">
        <v>1148</v>
      </c>
      <c r="AH39" s="32">
        <f t="shared" si="0"/>
        <v>1099</v>
      </c>
      <c r="AI39" s="32">
        <f>AH39/8</f>
        <v>137.375</v>
      </c>
      <c r="AJ39" s="32"/>
      <c r="AK39" s="32"/>
      <c r="AL39" s="32" t="s">
        <v>93</v>
      </c>
      <c r="AM39" s="32"/>
      <c r="AN39" s="32">
        <f>AVERAGE(AN28:AN35)</f>
        <v>1.7882587500000002E-2</v>
      </c>
      <c r="AO39" s="32">
        <v>660</v>
      </c>
      <c r="AP39" s="32">
        <v>1200</v>
      </c>
      <c r="AQ39" s="32">
        <v>800</v>
      </c>
      <c r="AR39" s="32">
        <v>3400</v>
      </c>
      <c r="AS39" s="32">
        <f t="shared" si="1"/>
        <v>540</v>
      </c>
      <c r="AT39" s="32">
        <f t="shared" si="2"/>
        <v>2600</v>
      </c>
      <c r="AU39" s="34">
        <v>1099</v>
      </c>
    </row>
    <row r="40" spans="1:47">
      <c r="A40" s="31" t="s">
        <v>8</v>
      </c>
      <c r="B40" s="31" t="s">
        <v>237</v>
      </c>
      <c r="C40" s="32">
        <v>-15</v>
      </c>
      <c r="D40" s="31" t="s">
        <v>140</v>
      </c>
      <c r="E40" s="31" t="s">
        <v>11</v>
      </c>
      <c r="F40" s="31" t="s">
        <v>11</v>
      </c>
      <c r="G40" s="31" t="s">
        <v>140</v>
      </c>
      <c r="H40" s="32">
        <v>-11.8</v>
      </c>
      <c r="I40" s="32"/>
      <c r="J40" s="32" t="s">
        <v>140</v>
      </c>
      <c r="K40" s="32"/>
      <c r="L40" s="32"/>
      <c r="M40" s="32" t="s">
        <v>11</v>
      </c>
      <c r="N40" s="32"/>
      <c r="O40" s="33"/>
      <c r="P40" s="32" t="s">
        <v>11</v>
      </c>
      <c r="Q40" s="32"/>
      <c r="R40" s="32"/>
      <c r="S40" s="32"/>
      <c r="T40" s="32"/>
      <c r="U40" s="31" t="s">
        <v>101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1" t="s">
        <v>11</v>
      </c>
      <c r="AC40" s="32" t="s">
        <v>11</v>
      </c>
      <c r="AD40" s="32"/>
      <c r="AE40" s="32"/>
      <c r="AF40" s="32">
        <v>201</v>
      </c>
      <c r="AG40" s="32">
        <v>2600</v>
      </c>
      <c r="AH40" s="32">
        <f t="shared" si="0"/>
        <v>2400</v>
      </c>
      <c r="AI40" s="32">
        <f>AH40/8</f>
        <v>300</v>
      </c>
      <c r="AJ40" s="32"/>
      <c r="AK40" s="32"/>
      <c r="AL40" s="32" t="s">
        <v>93</v>
      </c>
      <c r="AM40" s="32"/>
      <c r="AN40" s="32">
        <v>1.81732E-2</v>
      </c>
      <c r="AO40" s="32">
        <v>660</v>
      </c>
      <c r="AP40" s="32">
        <v>1200</v>
      </c>
      <c r="AQ40" s="32">
        <v>800</v>
      </c>
      <c r="AR40" s="32">
        <v>3400</v>
      </c>
      <c r="AS40" s="32">
        <f t="shared" si="1"/>
        <v>540</v>
      </c>
      <c r="AT40" s="32">
        <f t="shared" si="2"/>
        <v>2600</v>
      </c>
      <c r="AU40" s="34">
        <v>2400</v>
      </c>
    </row>
    <row r="41" spans="1:47">
      <c r="A41" s="31" t="s">
        <v>9</v>
      </c>
      <c r="B41" s="31" t="s">
        <v>236</v>
      </c>
      <c r="C41" s="32">
        <v>-20</v>
      </c>
      <c r="D41" s="31" t="s">
        <v>11</v>
      </c>
      <c r="E41" s="31" t="s">
        <v>11</v>
      </c>
      <c r="F41" s="31" t="s">
        <v>140</v>
      </c>
      <c r="G41" s="31" t="s">
        <v>140</v>
      </c>
      <c r="H41" s="32">
        <v>-16</v>
      </c>
      <c r="I41" s="32"/>
      <c r="J41" s="32" t="s">
        <v>140</v>
      </c>
      <c r="K41" s="32"/>
      <c r="L41" s="32"/>
      <c r="M41" s="32" t="s">
        <v>140</v>
      </c>
      <c r="N41" s="32">
        <v>2</v>
      </c>
      <c r="O41" s="33"/>
      <c r="P41" s="32" t="s">
        <v>140</v>
      </c>
      <c r="Q41" s="32">
        <v>0.6</v>
      </c>
      <c r="R41" s="32"/>
      <c r="S41" s="32"/>
      <c r="T41" s="32"/>
      <c r="U41" s="31" t="s">
        <v>101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1" t="s">
        <v>11</v>
      </c>
      <c r="AC41" s="32" t="s">
        <v>140</v>
      </c>
      <c r="AD41" s="32">
        <v>66</v>
      </c>
      <c r="AE41" s="32"/>
      <c r="AF41" s="32">
        <v>450</v>
      </c>
      <c r="AG41" s="32">
        <v>1765</v>
      </c>
      <c r="AH41" s="32">
        <f t="shared" si="0"/>
        <v>1316</v>
      </c>
      <c r="AI41" s="32"/>
      <c r="AJ41" s="32"/>
      <c r="AK41" s="32"/>
      <c r="AL41" s="32">
        <v>0</v>
      </c>
      <c r="AM41" s="32"/>
      <c r="AN41" s="32">
        <v>1.7969800000000001E-2</v>
      </c>
      <c r="AO41" s="32">
        <v>660</v>
      </c>
      <c r="AP41" s="32">
        <v>1200</v>
      </c>
      <c r="AQ41" s="32">
        <v>800</v>
      </c>
      <c r="AR41" s="32">
        <v>3400</v>
      </c>
      <c r="AS41" s="32">
        <f t="shared" si="1"/>
        <v>540</v>
      </c>
      <c r="AT41" s="32">
        <f t="shared" si="2"/>
        <v>2600</v>
      </c>
      <c r="AU41" s="34">
        <v>1316</v>
      </c>
    </row>
    <row r="42" spans="1:47">
      <c r="A42" s="31" t="s">
        <v>124</v>
      </c>
      <c r="B42" s="31" t="s">
        <v>235</v>
      </c>
      <c r="C42" s="32">
        <v>-18</v>
      </c>
      <c r="D42" s="31" t="s">
        <v>11</v>
      </c>
      <c r="E42" s="31" t="s">
        <v>11</v>
      </c>
      <c r="F42" s="31" t="s">
        <v>140</v>
      </c>
      <c r="G42" s="31" t="s">
        <v>140</v>
      </c>
      <c r="H42" s="32">
        <v>-14.2</v>
      </c>
      <c r="I42" s="32"/>
      <c r="J42" s="32" t="s">
        <v>140</v>
      </c>
      <c r="K42" s="32"/>
      <c r="L42" s="32"/>
      <c r="M42" s="32" t="s">
        <v>140</v>
      </c>
      <c r="N42" s="32">
        <v>2.6</v>
      </c>
      <c r="O42" s="33"/>
      <c r="P42" s="32" t="s">
        <v>140</v>
      </c>
      <c r="Q42" s="32">
        <v>3.3</v>
      </c>
      <c r="R42" s="32"/>
      <c r="S42" s="32"/>
      <c r="T42" s="32"/>
      <c r="U42" s="31" t="s">
        <v>101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1" t="s">
        <v>11</v>
      </c>
      <c r="AC42" s="32" t="s">
        <v>140</v>
      </c>
      <c r="AD42" s="32">
        <v>78</v>
      </c>
      <c r="AE42" s="32"/>
      <c r="AF42" s="32">
        <v>199</v>
      </c>
      <c r="AG42" s="32">
        <v>2009</v>
      </c>
      <c r="AH42" s="32">
        <f t="shared" si="0"/>
        <v>1811</v>
      </c>
      <c r="AI42" s="32"/>
      <c r="AJ42" s="32"/>
      <c r="AK42" s="32"/>
      <c r="AL42" s="32">
        <v>0</v>
      </c>
      <c r="AM42" s="32"/>
      <c r="AN42" s="32">
        <v>1.8105599999999999E-2</v>
      </c>
      <c r="AO42" s="32">
        <v>660</v>
      </c>
      <c r="AP42" s="32">
        <v>1200</v>
      </c>
      <c r="AQ42" s="32">
        <v>800</v>
      </c>
      <c r="AR42" s="32">
        <v>3400</v>
      </c>
      <c r="AS42" s="32">
        <f t="shared" si="1"/>
        <v>540</v>
      </c>
      <c r="AT42" s="32">
        <f t="shared" si="2"/>
        <v>2600</v>
      </c>
      <c r="AU42" s="34">
        <v>1500</v>
      </c>
    </row>
    <row r="43" spans="1:47">
      <c r="A43" s="31" t="s">
        <v>126</v>
      </c>
      <c r="B43" s="31" t="s">
        <v>234</v>
      </c>
      <c r="C43" s="32">
        <v>-20</v>
      </c>
      <c r="D43" s="31" t="s">
        <v>11</v>
      </c>
      <c r="E43" s="31" t="s">
        <v>140</v>
      </c>
      <c r="F43" s="31" t="s">
        <v>140</v>
      </c>
      <c r="G43" s="31" t="s">
        <v>140</v>
      </c>
      <c r="H43" s="32">
        <v>-16.100000000000001</v>
      </c>
      <c r="I43" s="32"/>
      <c r="J43" s="32" t="s">
        <v>140</v>
      </c>
      <c r="K43" s="32"/>
      <c r="L43" s="32"/>
      <c r="M43" s="32" t="s">
        <v>140</v>
      </c>
      <c r="N43" s="32">
        <v>2.4</v>
      </c>
      <c r="O43" s="33"/>
      <c r="P43" s="32" t="s">
        <v>140</v>
      </c>
      <c r="Q43" s="32">
        <v>2.5</v>
      </c>
      <c r="R43" s="32"/>
      <c r="S43" s="32"/>
      <c r="T43" s="32"/>
      <c r="U43" s="31" t="s">
        <v>101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1" t="s">
        <v>11</v>
      </c>
      <c r="AC43" s="32" t="s">
        <v>140</v>
      </c>
      <c r="AD43" s="32">
        <v>61</v>
      </c>
      <c r="AE43" s="32"/>
      <c r="AF43" s="32">
        <v>210</v>
      </c>
      <c r="AG43" s="32">
        <v>2776</v>
      </c>
      <c r="AH43" s="32">
        <f t="shared" si="0"/>
        <v>2567</v>
      </c>
      <c r="AI43" s="32"/>
      <c r="AJ43" s="32"/>
      <c r="AK43" s="32"/>
      <c r="AL43" s="32">
        <v>0</v>
      </c>
      <c r="AM43" s="32"/>
      <c r="AN43" s="32">
        <v>1.83719E-2</v>
      </c>
      <c r="AO43" s="32">
        <v>660</v>
      </c>
      <c r="AP43" s="32">
        <v>1200</v>
      </c>
      <c r="AQ43" s="32">
        <v>800</v>
      </c>
      <c r="AR43" s="32">
        <v>3400</v>
      </c>
      <c r="AS43" s="32">
        <f t="shared" si="1"/>
        <v>540</v>
      </c>
      <c r="AT43" s="32">
        <f t="shared" si="2"/>
        <v>2600</v>
      </c>
      <c r="AU43" s="34">
        <v>2567</v>
      </c>
    </row>
    <row r="44" spans="1:47">
      <c r="A44" s="31" t="s">
        <v>48</v>
      </c>
      <c r="B44" s="31" t="s">
        <v>233</v>
      </c>
      <c r="C44" s="32">
        <v>-20</v>
      </c>
      <c r="D44" s="31" t="s">
        <v>11</v>
      </c>
      <c r="E44" s="31" t="s">
        <v>11</v>
      </c>
      <c r="F44" s="31" t="s">
        <v>140</v>
      </c>
      <c r="G44" s="31" t="s">
        <v>140</v>
      </c>
      <c r="H44" s="32">
        <v>-15.8</v>
      </c>
      <c r="I44" s="32"/>
      <c r="J44" s="32" t="s">
        <v>140</v>
      </c>
      <c r="K44" s="32"/>
      <c r="L44" s="32"/>
      <c r="M44" s="32" t="s">
        <v>140</v>
      </c>
      <c r="N44" s="32">
        <v>2</v>
      </c>
      <c r="O44" s="33"/>
      <c r="P44" s="32" t="s">
        <v>140</v>
      </c>
      <c r="Q44" s="32">
        <v>2.6</v>
      </c>
      <c r="R44" s="32"/>
      <c r="S44" s="32"/>
      <c r="T44" s="32"/>
      <c r="U44" s="31" t="s">
        <v>101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1" t="s">
        <v>11</v>
      </c>
      <c r="AC44" s="32" t="s">
        <v>140</v>
      </c>
      <c r="AD44" s="32">
        <v>80</v>
      </c>
      <c r="AE44" s="32"/>
      <c r="AF44" s="32">
        <v>230</v>
      </c>
      <c r="AG44" s="32">
        <v>1851</v>
      </c>
      <c r="AH44" s="32">
        <f t="shared" si="0"/>
        <v>1622</v>
      </c>
      <c r="AI44" s="32"/>
      <c r="AJ44" s="32"/>
      <c r="AK44" s="32"/>
      <c r="AL44" s="32">
        <v>0</v>
      </c>
      <c r="AM44" s="32"/>
      <c r="AN44" s="32">
        <v>1.81318E-2</v>
      </c>
      <c r="AO44" s="32">
        <v>660</v>
      </c>
      <c r="AP44" s="32">
        <v>1200</v>
      </c>
      <c r="AQ44" s="32">
        <v>800</v>
      </c>
      <c r="AR44" s="32">
        <v>3400</v>
      </c>
      <c r="AS44" s="32">
        <f t="shared" si="1"/>
        <v>540</v>
      </c>
      <c r="AT44" s="32">
        <f t="shared" si="2"/>
        <v>2600</v>
      </c>
      <c r="AU44" s="34">
        <v>1622</v>
      </c>
    </row>
    <row r="45" spans="1:47">
      <c r="A45" s="31" t="s">
        <v>78</v>
      </c>
      <c r="B45" s="31" t="s">
        <v>232</v>
      </c>
      <c r="C45" s="32">
        <v>-20</v>
      </c>
      <c r="D45" s="31" t="s">
        <v>11</v>
      </c>
      <c r="E45" s="31" t="s">
        <v>11</v>
      </c>
      <c r="F45" s="31" t="s">
        <v>140</v>
      </c>
      <c r="G45" s="31" t="s">
        <v>140</v>
      </c>
      <c r="H45" s="32">
        <v>-16.3</v>
      </c>
      <c r="I45" s="32"/>
      <c r="J45" s="32" t="s">
        <v>140</v>
      </c>
      <c r="K45" s="32"/>
      <c r="L45" s="32"/>
      <c r="M45" s="32" t="s">
        <v>140</v>
      </c>
      <c r="N45" s="32">
        <v>2.6</v>
      </c>
      <c r="O45" s="33"/>
      <c r="P45" s="32" t="s">
        <v>140</v>
      </c>
      <c r="Q45" s="32">
        <v>3.1</v>
      </c>
      <c r="R45" s="32"/>
      <c r="S45" s="32"/>
      <c r="T45" s="32"/>
      <c r="U45" s="31" t="s">
        <v>101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1" t="s">
        <v>11</v>
      </c>
      <c r="AC45" s="32" t="s">
        <v>140</v>
      </c>
      <c r="AD45" s="32">
        <v>79</v>
      </c>
      <c r="AE45" s="32"/>
      <c r="AF45" s="32">
        <v>300</v>
      </c>
      <c r="AG45" s="32">
        <v>2332</v>
      </c>
      <c r="AH45" s="32">
        <f t="shared" si="0"/>
        <v>2033</v>
      </c>
      <c r="AI45" s="32"/>
      <c r="AJ45" s="32"/>
      <c r="AK45" s="32"/>
      <c r="AL45" s="32">
        <v>0</v>
      </c>
      <c r="AM45" s="32"/>
      <c r="AN45" s="32">
        <v>1.8153099999999998E-2</v>
      </c>
      <c r="AO45" s="32">
        <v>660</v>
      </c>
      <c r="AP45" s="32">
        <v>1200</v>
      </c>
      <c r="AQ45" s="32">
        <v>800</v>
      </c>
      <c r="AR45" s="32">
        <v>3400</v>
      </c>
      <c r="AS45" s="32">
        <f t="shared" si="1"/>
        <v>540</v>
      </c>
      <c r="AT45" s="32">
        <f t="shared" si="2"/>
        <v>2600</v>
      </c>
      <c r="AU45" s="34">
        <v>1450</v>
      </c>
    </row>
    <row r="46" spans="1:47">
      <c r="A46" s="31" t="s">
        <v>103</v>
      </c>
      <c r="B46" s="31" t="s">
        <v>231</v>
      </c>
      <c r="C46" s="32">
        <v>-20</v>
      </c>
      <c r="D46" s="31" t="s">
        <v>11</v>
      </c>
      <c r="E46" s="31" t="s">
        <v>11</v>
      </c>
      <c r="F46" s="31" t="s">
        <v>140</v>
      </c>
      <c r="G46" s="31" t="s">
        <v>140</v>
      </c>
      <c r="H46" s="32">
        <v>-16.3</v>
      </c>
      <c r="I46" s="32"/>
      <c r="J46" s="32" t="s">
        <v>140</v>
      </c>
      <c r="K46" s="32"/>
      <c r="L46" s="32"/>
      <c r="M46" s="32" t="s">
        <v>140</v>
      </c>
      <c r="N46" s="32">
        <v>2.7</v>
      </c>
      <c r="O46" s="33"/>
      <c r="P46" s="32" t="s">
        <v>140</v>
      </c>
      <c r="Q46" s="32">
        <v>3.1</v>
      </c>
      <c r="R46" s="32"/>
      <c r="S46" s="32"/>
      <c r="T46" s="32"/>
      <c r="U46" s="31" t="s">
        <v>101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1" t="s">
        <v>11</v>
      </c>
      <c r="AC46" s="32" t="s">
        <v>140</v>
      </c>
      <c r="AD46" s="32">
        <v>61</v>
      </c>
      <c r="AE46" s="32"/>
      <c r="AF46" s="32">
        <v>200</v>
      </c>
      <c r="AG46" s="32">
        <v>1950</v>
      </c>
      <c r="AH46" s="32">
        <f t="shared" si="0"/>
        <v>1751</v>
      </c>
      <c r="AI46" s="32"/>
      <c r="AJ46" s="32"/>
      <c r="AK46" s="32"/>
      <c r="AL46" s="32">
        <v>0</v>
      </c>
      <c r="AM46" s="32"/>
      <c r="AN46" s="32">
        <v>1.8430999999999999E-2</v>
      </c>
      <c r="AO46" s="32">
        <v>660</v>
      </c>
      <c r="AP46" s="32">
        <v>1200</v>
      </c>
      <c r="AQ46" s="32">
        <v>800</v>
      </c>
      <c r="AR46" s="32">
        <v>3400</v>
      </c>
      <c r="AS46" s="32">
        <f t="shared" si="1"/>
        <v>540</v>
      </c>
      <c r="AT46" s="32">
        <f t="shared" si="2"/>
        <v>2600</v>
      </c>
      <c r="AU46" s="34">
        <v>1751</v>
      </c>
    </row>
    <row r="47" spans="1:47">
      <c r="A47" s="31" t="s">
        <v>147</v>
      </c>
      <c r="B47" s="31" t="s">
        <v>230</v>
      </c>
      <c r="C47" s="32">
        <v>-20</v>
      </c>
      <c r="D47" s="31" t="s">
        <v>11</v>
      </c>
      <c r="E47" s="31" t="s">
        <v>11</v>
      </c>
      <c r="F47" s="31" t="s">
        <v>29</v>
      </c>
      <c r="G47" s="31" t="s">
        <v>140</v>
      </c>
      <c r="H47" s="32">
        <v>-16.3</v>
      </c>
      <c r="I47" s="32"/>
      <c r="J47" s="32" t="s">
        <v>140</v>
      </c>
      <c r="K47" s="32"/>
      <c r="L47" s="32"/>
      <c r="M47" s="32" t="s">
        <v>140</v>
      </c>
      <c r="N47" s="32">
        <v>2.4</v>
      </c>
      <c r="O47" s="33"/>
      <c r="P47" s="32" t="s">
        <v>140</v>
      </c>
      <c r="Q47" s="32">
        <v>3.4</v>
      </c>
      <c r="R47" s="32"/>
      <c r="S47" s="32"/>
      <c r="T47" s="32"/>
      <c r="U47" s="31" t="s">
        <v>101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1" t="s">
        <v>11</v>
      </c>
      <c r="AC47" s="32" t="s">
        <v>140</v>
      </c>
      <c r="AD47" s="32">
        <v>72</v>
      </c>
      <c r="AE47" s="32"/>
      <c r="AF47" s="32">
        <v>260</v>
      </c>
      <c r="AG47" s="32">
        <v>2131</v>
      </c>
      <c r="AH47" s="32">
        <f t="shared" si="0"/>
        <v>1872</v>
      </c>
      <c r="AI47" s="32"/>
      <c r="AJ47" s="32"/>
      <c r="AK47" s="32"/>
      <c r="AL47" s="32">
        <v>0</v>
      </c>
      <c r="AM47" s="32"/>
      <c r="AN47" s="32">
        <v>1.8518199999999999E-2</v>
      </c>
      <c r="AO47" s="32">
        <v>660</v>
      </c>
      <c r="AP47" s="32">
        <v>1200</v>
      </c>
      <c r="AQ47" s="32">
        <v>800</v>
      </c>
      <c r="AR47" s="32">
        <v>3400</v>
      </c>
      <c r="AS47" s="32">
        <f t="shared" si="1"/>
        <v>540</v>
      </c>
      <c r="AT47" s="32">
        <f t="shared" si="2"/>
        <v>2600</v>
      </c>
      <c r="AU47" s="34">
        <v>1500</v>
      </c>
    </row>
    <row r="48" spans="1:47">
      <c r="A48" s="31" t="s">
        <v>105</v>
      </c>
      <c r="B48" s="31" t="s">
        <v>229</v>
      </c>
      <c r="C48" s="32">
        <v>-18.2</v>
      </c>
      <c r="D48" s="31" t="s">
        <v>11</v>
      </c>
      <c r="E48" s="31" t="s">
        <v>140</v>
      </c>
      <c r="F48" s="31" t="s">
        <v>140</v>
      </c>
      <c r="G48" s="31" t="s">
        <v>140</v>
      </c>
      <c r="H48" s="32">
        <v>-14.7</v>
      </c>
      <c r="I48" s="32"/>
      <c r="J48" s="32" t="s">
        <v>140</v>
      </c>
      <c r="K48" s="32"/>
      <c r="L48" s="32"/>
      <c r="M48" s="32" t="s">
        <v>140</v>
      </c>
      <c r="N48" s="32">
        <v>2</v>
      </c>
      <c r="O48" s="33"/>
      <c r="P48" s="32" t="s">
        <v>140</v>
      </c>
      <c r="Q48" s="32">
        <v>3</v>
      </c>
      <c r="R48" s="32"/>
      <c r="S48" s="32"/>
      <c r="T48" s="32"/>
      <c r="U48" s="31" t="s">
        <v>101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1" t="s">
        <v>11</v>
      </c>
      <c r="AC48" s="32" t="s">
        <v>140</v>
      </c>
      <c r="AD48" s="32">
        <v>70</v>
      </c>
      <c r="AE48" s="32"/>
      <c r="AF48" s="32">
        <v>250</v>
      </c>
      <c r="AG48" s="32">
        <v>1781</v>
      </c>
      <c r="AH48" s="32">
        <f t="shared" si="0"/>
        <v>1532</v>
      </c>
      <c r="AI48" s="32"/>
      <c r="AJ48" s="32"/>
      <c r="AK48" s="32"/>
      <c r="AL48" s="32">
        <v>0</v>
      </c>
      <c r="AM48" s="32"/>
      <c r="AN48" s="32">
        <v>1.8290799999999999E-2</v>
      </c>
      <c r="AO48" s="32">
        <v>660</v>
      </c>
      <c r="AP48" s="32">
        <v>1200</v>
      </c>
      <c r="AQ48" s="32">
        <v>800</v>
      </c>
      <c r="AR48" s="32">
        <v>3400</v>
      </c>
      <c r="AS48" s="32">
        <f t="shared" si="1"/>
        <v>540</v>
      </c>
      <c r="AT48" s="32">
        <f t="shared" si="2"/>
        <v>2600</v>
      </c>
      <c r="AU48" s="34">
        <v>1532</v>
      </c>
    </row>
    <row r="49" spans="1:47">
      <c r="A49" s="31" t="s">
        <v>18</v>
      </c>
      <c r="B49" s="31" t="s">
        <v>228</v>
      </c>
      <c r="C49" s="32">
        <v>-20</v>
      </c>
      <c r="D49" s="31" t="s">
        <v>11</v>
      </c>
      <c r="E49" s="31" t="s">
        <v>11</v>
      </c>
      <c r="F49" s="31" t="s">
        <v>140</v>
      </c>
      <c r="G49" s="31" t="s">
        <v>140</v>
      </c>
      <c r="H49" s="32">
        <v>-16.3</v>
      </c>
      <c r="I49" s="32"/>
      <c r="J49" s="32" t="s">
        <v>140</v>
      </c>
      <c r="K49" s="32"/>
      <c r="L49" s="32"/>
      <c r="M49" s="32" t="s">
        <v>140</v>
      </c>
      <c r="N49" s="32">
        <v>2.6</v>
      </c>
      <c r="O49" s="33"/>
      <c r="P49" s="32" t="s">
        <v>140</v>
      </c>
      <c r="Q49" s="32">
        <v>1.5</v>
      </c>
      <c r="R49" s="32"/>
      <c r="S49" s="32"/>
      <c r="T49" s="32"/>
      <c r="U49" s="31" t="s">
        <v>101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1" t="s">
        <v>11</v>
      </c>
      <c r="AC49" s="32" t="s">
        <v>140</v>
      </c>
      <c r="AD49" s="32">
        <v>58</v>
      </c>
      <c r="AE49" s="32"/>
      <c r="AF49" s="32">
        <v>300</v>
      </c>
      <c r="AG49" s="32">
        <v>2059</v>
      </c>
      <c r="AH49" s="32">
        <f t="shared" si="0"/>
        <v>1760</v>
      </c>
      <c r="AI49" s="32"/>
      <c r="AJ49" s="32"/>
      <c r="AK49" s="32"/>
      <c r="AL49" s="32">
        <v>0</v>
      </c>
      <c r="AM49" s="32"/>
      <c r="AN49" s="32">
        <v>1.89795E-2</v>
      </c>
      <c r="AO49" s="32">
        <v>660</v>
      </c>
      <c r="AP49" s="32">
        <v>1200</v>
      </c>
      <c r="AQ49" s="32">
        <v>800</v>
      </c>
      <c r="AR49" s="32">
        <v>3400</v>
      </c>
      <c r="AS49" s="32">
        <f t="shared" si="1"/>
        <v>540</v>
      </c>
      <c r="AT49" s="32">
        <f t="shared" si="2"/>
        <v>2600</v>
      </c>
      <c r="AU49" s="34">
        <v>1760</v>
      </c>
    </row>
    <row r="50" spans="1:47">
      <c r="A50" s="31" t="s">
        <v>148</v>
      </c>
      <c r="B50" s="31" t="s">
        <v>227</v>
      </c>
      <c r="C50" s="32">
        <v>-18</v>
      </c>
      <c r="D50" s="31" t="s">
        <v>140</v>
      </c>
      <c r="E50" s="31" t="s">
        <v>140</v>
      </c>
      <c r="F50" s="31" t="s">
        <v>140</v>
      </c>
      <c r="G50" s="31" t="s">
        <v>140</v>
      </c>
      <c r="H50" s="32">
        <v>-14.4</v>
      </c>
      <c r="I50" s="32"/>
      <c r="J50" s="32" t="s">
        <v>140</v>
      </c>
      <c r="K50" s="32"/>
      <c r="L50" s="32"/>
      <c r="M50" s="32" t="s">
        <v>140</v>
      </c>
      <c r="N50" s="32">
        <v>2.7</v>
      </c>
      <c r="O50" s="33"/>
      <c r="P50" s="32" t="s">
        <v>140</v>
      </c>
      <c r="Q50" s="32">
        <v>2.2999999999999998</v>
      </c>
      <c r="R50" s="32"/>
      <c r="S50" s="32"/>
      <c r="T50" s="32"/>
      <c r="U50" s="31" t="s">
        <v>101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1" t="s">
        <v>11</v>
      </c>
      <c r="AC50" s="32" t="s">
        <v>140</v>
      </c>
      <c r="AD50" s="32">
        <v>68</v>
      </c>
      <c r="AE50" s="32"/>
      <c r="AF50" s="32">
        <v>350</v>
      </c>
      <c r="AG50" s="32">
        <v>2131</v>
      </c>
      <c r="AH50" s="32">
        <f t="shared" si="0"/>
        <v>1782</v>
      </c>
      <c r="AI50" s="32">
        <f t="shared" ref="AI50:AI72" si="3">AH50/8</f>
        <v>222.75</v>
      </c>
      <c r="AJ50" s="32"/>
      <c r="AK50" s="32"/>
      <c r="AL50" s="32" t="s">
        <v>117</v>
      </c>
      <c r="AM50" s="32"/>
      <c r="AN50" s="32">
        <v>1.8757699999999999E-2</v>
      </c>
      <c r="AO50" s="32">
        <v>660</v>
      </c>
      <c r="AP50" s="32">
        <v>1200</v>
      </c>
      <c r="AQ50" s="32">
        <v>800</v>
      </c>
      <c r="AR50" s="32">
        <v>3400</v>
      </c>
      <c r="AS50" s="32">
        <f t="shared" si="1"/>
        <v>540</v>
      </c>
      <c r="AT50" s="32">
        <f t="shared" si="2"/>
        <v>2600</v>
      </c>
      <c r="AU50" s="34">
        <v>1782</v>
      </c>
    </row>
    <row r="51" spans="1:47">
      <c r="A51" s="31" t="s">
        <v>149</v>
      </c>
      <c r="B51" s="31" t="s">
        <v>226</v>
      </c>
      <c r="C51" s="32">
        <v>-16</v>
      </c>
      <c r="D51" s="31" t="s">
        <v>140</v>
      </c>
      <c r="E51" s="31" t="s">
        <v>140</v>
      </c>
      <c r="F51" s="31" t="s">
        <v>140</v>
      </c>
      <c r="G51" s="31" t="s">
        <v>140</v>
      </c>
      <c r="H51" s="32">
        <v>-12.9</v>
      </c>
      <c r="I51" s="32"/>
      <c r="J51" s="32" t="s">
        <v>140</v>
      </c>
      <c r="K51" s="32"/>
      <c r="L51" s="32"/>
      <c r="M51" s="32" t="s">
        <v>140</v>
      </c>
      <c r="N51" s="32">
        <v>2.2999999999999998</v>
      </c>
      <c r="O51" s="33"/>
      <c r="P51" s="32" t="s">
        <v>140</v>
      </c>
      <c r="Q51" s="32">
        <v>2</v>
      </c>
      <c r="R51" s="32"/>
      <c r="S51" s="32"/>
      <c r="T51" s="32"/>
      <c r="U51" s="31" t="s">
        <v>101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1" t="s">
        <v>11</v>
      </c>
      <c r="AC51" s="32" t="s">
        <v>140</v>
      </c>
      <c r="AD51" s="32">
        <v>65.5</v>
      </c>
      <c r="AE51" s="32"/>
      <c r="AF51" s="32">
        <v>100</v>
      </c>
      <c r="AG51" s="32">
        <v>2215</v>
      </c>
      <c r="AH51" s="32">
        <f t="shared" si="0"/>
        <v>2116</v>
      </c>
      <c r="AI51" s="32">
        <f t="shared" si="3"/>
        <v>264.5</v>
      </c>
      <c r="AJ51" s="32"/>
      <c r="AK51" s="32"/>
      <c r="AL51" s="32" t="s">
        <v>117</v>
      </c>
      <c r="AM51" s="32"/>
      <c r="AN51" s="32">
        <v>1.8910699999999999E-2</v>
      </c>
      <c r="AO51" s="32">
        <v>660</v>
      </c>
      <c r="AP51" s="32">
        <v>1200</v>
      </c>
      <c r="AQ51" s="32">
        <v>800</v>
      </c>
      <c r="AR51" s="32">
        <v>3400</v>
      </c>
      <c r="AS51" s="32">
        <f t="shared" si="1"/>
        <v>540</v>
      </c>
      <c r="AT51" s="32">
        <f t="shared" si="2"/>
        <v>2600</v>
      </c>
      <c r="AU51" s="34">
        <v>2116</v>
      </c>
    </row>
    <row r="52" spans="1:47">
      <c r="A52" s="31" t="s">
        <v>150</v>
      </c>
      <c r="B52" s="31" t="s">
        <v>225</v>
      </c>
      <c r="C52" s="32">
        <v>-16</v>
      </c>
      <c r="D52" s="31" t="s">
        <v>140</v>
      </c>
      <c r="E52" s="31" t="s">
        <v>11</v>
      </c>
      <c r="F52" s="31" t="s">
        <v>140</v>
      </c>
      <c r="G52" s="31" t="s">
        <v>140</v>
      </c>
      <c r="H52" s="32">
        <v>-12.9</v>
      </c>
      <c r="I52" s="32"/>
      <c r="J52" s="32" t="s">
        <v>140</v>
      </c>
      <c r="K52" s="32"/>
      <c r="L52" s="32"/>
      <c r="M52" s="32" t="s">
        <v>140</v>
      </c>
      <c r="N52" s="32">
        <v>2.8</v>
      </c>
      <c r="O52" s="33"/>
      <c r="P52" s="32" t="s">
        <v>140</v>
      </c>
      <c r="Q52" s="32">
        <v>3.2</v>
      </c>
      <c r="R52" s="32"/>
      <c r="S52" s="32"/>
      <c r="T52" s="32"/>
      <c r="U52" s="31" t="s">
        <v>101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1" t="s">
        <v>11</v>
      </c>
      <c r="AC52" s="32" t="s">
        <v>140</v>
      </c>
      <c r="AD52" s="32">
        <v>57</v>
      </c>
      <c r="AE52" s="32"/>
      <c r="AF52" s="32">
        <v>401</v>
      </c>
      <c r="AG52" s="32">
        <v>2355</v>
      </c>
      <c r="AH52" s="32">
        <f t="shared" si="0"/>
        <v>1955</v>
      </c>
      <c r="AI52" s="32">
        <f t="shared" si="3"/>
        <v>244.375</v>
      </c>
      <c r="AJ52" s="32"/>
      <c r="AK52" s="32"/>
      <c r="AL52" s="32" t="s">
        <v>117</v>
      </c>
      <c r="AM52" s="32"/>
      <c r="AN52" s="32">
        <f>AVERAGE(AN42:AN51)</f>
        <v>1.846503E-2</v>
      </c>
      <c r="AO52" s="32">
        <v>660</v>
      </c>
      <c r="AP52" s="32">
        <v>1200</v>
      </c>
      <c r="AQ52" s="32">
        <v>800</v>
      </c>
      <c r="AR52" s="32">
        <v>3400</v>
      </c>
      <c r="AS52" s="32">
        <f t="shared" si="1"/>
        <v>540</v>
      </c>
      <c r="AT52" s="32">
        <f t="shared" si="2"/>
        <v>2600</v>
      </c>
      <c r="AU52" s="34">
        <v>1955</v>
      </c>
    </row>
    <row r="53" spans="1:47">
      <c r="A53" s="31" t="s">
        <v>151</v>
      </c>
      <c r="B53" s="31" t="s">
        <v>224</v>
      </c>
      <c r="C53" s="32">
        <v>-17</v>
      </c>
      <c r="D53" s="31" t="s">
        <v>140</v>
      </c>
      <c r="E53" s="31" t="s">
        <v>11</v>
      </c>
      <c r="F53" s="31" t="s">
        <v>140</v>
      </c>
      <c r="G53" s="31" t="s">
        <v>140</v>
      </c>
      <c r="H53" s="32">
        <v>-12.2</v>
      </c>
      <c r="I53" s="32"/>
      <c r="J53" s="32" t="s">
        <v>140</v>
      </c>
      <c r="K53" s="32"/>
      <c r="L53" s="32"/>
      <c r="M53" s="32" t="s">
        <v>140</v>
      </c>
      <c r="N53" s="32">
        <v>2.2999999999999998</v>
      </c>
      <c r="O53" s="33"/>
      <c r="P53" s="32" t="s">
        <v>140</v>
      </c>
      <c r="Q53" s="32">
        <v>3.3</v>
      </c>
      <c r="R53" s="32"/>
      <c r="S53" s="32"/>
      <c r="T53" s="32"/>
      <c r="U53" s="31" t="s">
        <v>101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1" t="s">
        <v>11</v>
      </c>
      <c r="AC53" s="32" t="s">
        <v>140</v>
      </c>
      <c r="AD53" s="32">
        <v>80</v>
      </c>
      <c r="AE53" s="32"/>
      <c r="AF53" s="32">
        <v>50</v>
      </c>
      <c r="AG53" s="32">
        <v>2111</v>
      </c>
      <c r="AH53" s="32">
        <f t="shared" si="0"/>
        <v>2062</v>
      </c>
      <c r="AI53" s="32">
        <f t="shared" si="3"/>
        <v>257.75</v>
      </c>
      <c r="AJ53" s="32"/>
      <c r="AK53" s="32"/>
      <c r="AL53" s="32" t="s">
        <v>117</v>
      </c>
      <c r="AM53" s="32"/>
      <c r="AN53" s="32">
        <v>1.8545800000000001E-2</v>
      </c>
      <c r="AO53" s="32">
        <v>660</v>
      </c>
      <c r="AP53" s="32">
        <v>1200</v>
      </c>
      <c r="AQ53" s="32">
        <v>800</v>
      </c>
      <c r="AR53" s="32">
        <v>3400</v>
      </c>
      <c r="AS53" s="32">
        <f t="shared" si="1"/>
        <v>540</v>
      </c>
      <c r="AT53" s="32">
        <f t="shared" si="2"/>
        <v>2600</v>
      </c>
      <c r="AU53" s="34">
        <v>1400</v>
      </c>
    </row>
    <row r="54" spans="1:47">
      <c r="A54" s="31" t="s">
        <v>152</v>
      </c>
      <c r="B54" s="31" t="s">
        <v>223</v>
      </c>
      <c r="C54" s="32">
        <v>-14.5</v>
      </c>
      <c r="D54" s="31" t="s">
        <v>140</v>
      </c>
      <c r="E54" s="31" t="s">
        <v>140</v>
      </c>
      <c r="F54" s="31" t="s">
        <v>140</v>
      </c>
      <c r="G54" s="31" t="s">
        <v>140</v>
      </c>
      <c r="H54" s="32">
        <v>-10.3</v>
      </c>
      <c r="I54" s="32"/>
      <c r="J54" s="32" t="s">
        <v>140</v>
      </c>
      <c r="K54" s="32"/>
      <c r="L54" s="32"/>
      <c r="M54" s="32" t="s">
        <v>140</v>
      </c>
      <c r="N54" s="32">
        <v>2.4</v>
      </c>
      <c r="O54" s="33"/>
      <c r="P54" s="32" t="s">
        <v>140</v>
      </c>
      <c r="Q54" s="32">
        <v>2.2000000000000002</v>
      </c>
      <c r="R54" s="32"/>
      <c r="S54" s="32"/>
      <c r="T54" s="32"/>
      <c r="U54" s="31" t="s">
        <v>101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1" t="s">
        <v>11</v>
      </c>
      <c r="AC54" s="32" t="s">
        <v>140</v>
      </c>
      <c r="AD54" s="32">
        <v>83</v>
      </c>
      <c r="AE54" s="32"/>
      <c r="AF54" s="32">
        <v>50</v>
      </c>
      <c r="AG54" s="32">
        <v>2135</v>
      </c>
      <c r="AH54" s="32">
        <f t="shared" si="0"/>
        <v>2086</v>
      </c>
      <c r="AI54" s="32">
        <f t="shared" si="3"/>
        <v>260.75</v>
      </c>
      <c r="AJ54" s="32"/>
      <c r="AK54" s="32"/>
      <c r="AL54" s="32" t="s">
        <v>117</v>
      </c>
      <c r="AM54" s="32"/>
      <c r="AN54" s="32">
        <v>1.86237E-2</v>
      </c>
      <c r="AO54" s="32">
        <v>660</v>
      </c>
      <c r="AP54" s="32">
        <v>1200</v>
      </c>
      <c r="AQ54" s="32">
        <v>800</v>
      </c>
      <c r="AR54" s="32">
        <v>3400</v>
      </c>
      <c r="AS54" s="32">
        <f t="shared" si="1"/>
        <v>540</v>
      </c>
      <c r="AT54" s="32">
        <f t="shared" si="2"/>
        <v>2600</v>
      </c>
      <c r="AU54" s="34">
        <v>1460</v>
      </c>
    </row>
    <row r="55" spans="1:47">
      <c r="A55" s="31" t="s">
        <v>127</v>
      </c>
      <c r="B55" s="31" t="s">
        <v>222</v>
      </c>
      <c r="C55" s="32">
        <v>-15</v>
      </c>
      <c r="D55" s="31" t="s">
        <v>140</v>
      </c>
      <c r="E55" s="31" t="s">
        <v>140</v>
      </c>
      <c r="F55" s="31" t="s">
        <v>11</v>
      </c>
      <c r="G55" s="31" t="s">
        <v>140</v>
      </c>
      <c r="H55" s="32">
        <v>-10.6</v>
      </c>
      <c r="I55" s="32"/>
      <c r="J55" s="32" t="s">
        <v>140</v>
      </c>
      <c r="K55" s="32"/>
      <c r="L55" s="32"/>
      <c r="M55" s="32" t="s">
        <v>140</v>
      </c>
      <c r="N55" s="32">
        <v>2.2000000000000002</v>
      </c>
      <c r="O55" s="33"/>
      <c r="P55" s="32" t="s">
        <v>140</v>
      </c>
      <c r="Q55" s="32">
        <v>2</v>
      </c>
      <c r="R55" s="32"/>
      <c r="S55" s="32"/>
      <c r="T55" s="32"/>
      <c r="U55" s="31" t="s">
        <v>101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1" t="s">
        <v>11</v>
      </c>
      <c r="AC55" s="32" t="s">
        <v>140</v>
      </c>
      <c r="AD55" s="32">
        <v>82</v>
      </c>
      <c r="AE55" s="32"/>
      <c r="AF55" s="32">
        <v>198</v>
      </c>
      <c r="AG55" s="32">
        <v>1625</v>
      </c>
      <c r="AH55" s="32">
        <f t="shared" si="0"/>
        <v>1428</v>
      </c>
      <c r="AI55" s="32">
        <f t="shared" si="3"/>
        <v>178.5</v>
      </c>
      <c r="AJ55" s="32"/>
      <c r="AK55" s="32"/>
      <c r="AL55" s="32" t="s">
        <v>117</v>
      </c>
      <c r="AM55" s="32"/>
      <c r="AN55" s="32">
        <v>1.86348E-2</v>
      </c>
      <c r="AO55" s="32">
        <v>660</v>
      </c>
      <c r="AP55" s="32">
        <v>1200</v>
      </c>
      <c r="AQ55" s="32">
        <v>800</v>
      </c>
      <c r="AR55" s="32">
        <v>3400</v>
      </c>
      <c r="AS55" s="32">
        <f t="shared" si="1"/>
        <v>540</v>
      </c>
      <c r="AT55" s="32">
        <f t="shared" si="2"/>
        <v>2600</v>
      </c>
      <c r="AU55" s="34">
        <v>1428</v>
      </c>
    </row>
    <row r="56" spans="1:47">
      <c r="A56" s="31" t="s">
        <v>128</v>
      </c>
      <c r="B56" s="31" t="s">
        <v>221</v>
      </c>
      <c r="C56" s="32">
        <v>-20</v>
      </c>
      <c r="D56" s="31" t="s">
        <v>140</v>
      </c>
      <c r="E56" s="31" t="s">
        <v>11</v>
      </c>
      <c r="F56" s="31" t="s">
        <v>11</v>
      </c>
      <c r="G56" s="31" t="s">
        <v>140</v>
      </c>
      <c r="H56" s="32">
        <v>-16.3</v>
      </c>
      <c r="I56" s="32"/>
      <c r="J56" s="32" t="s">
        <v>140</v>
      </c>
      <c r="K56" s="32"/>
      <c r="L56" s="32"/>
      <c r="M56" s="32" t="s">
        <v>140</v>
      </c>
      <c r="N56" s="32">
        <v>2.6</v>
      </c>
      <c r="O56" s="33"/>
      <c r="P56" s="32" t="s">
        <v>140</v>
      </c>
      <c r="Q56" s="32">
        <v>1.7</v>
      </c>
      <c r="R56" s="32"/>
      <c r="S56" s="32"/>
      <c r="T56" s="32"/>
      <c r="U56" s="31" t="s">
        <v>54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1" t="s">
        <v>11</v>
      </c>
      <c r="AC56" s="32" t="s">
        <v>140</v>
      </c>
      <c r="AD56" s="32">
        <v>80</v>
      </c>
      <c r="AE56" s="32"/>
      <c r="AF56" s="32">
        <v>1120</v>
      </c>
      <c r="AG56" s="32">
        <v>5126</v>
      </c>
      <c r="AH56" s="32">
        <f t="shared" si="0"/>
        <v>4007</v>
      </c>
      <c r="AI56" s="32">
        <f t="shared" si="3"/>
        <v>500.875</v>
      </c>
      <c r="AJ56" s="32"/>
      <c r="AK56" s="32"/>
      <c r="AL56" s="32" t="s">
        <v>117</v>
      </c>
      <c r="AM56" s="32"/>
      <c r="AN56" s="32">
        <f>AVERAGE(AN53:AN55)</f>
        <v>1.8601433333333334E-2</v>
      </c>
      <c r="AO56" s="32">
        <v>660</v>
      </c>
      <c r="AP56" s="32">
        <v>1200</v>
      </c>
      <c r="AQ56" s="32">
        <v>800</v>
      </c>
      <c r="AR56" s="32">
        <v>3400</v>
      </c>
      <c r="AS56" s="32">
        <f t="shared" si="1"/>
        <v>540</v>
      </c>
      <c r="AT56" s="32">
        <f t="shared" si="2"/>
        <v>2600</v>
      </c>
      <c r="AU56" s="34">
        <v>4007</v>
      </c>
    </row>
    <row r="57" spans="1:47">
      <c r="A57" s="31" t="s">
        <v>62</v>
      </c>
      <c r="B57" s="31" t="s">
        <v>220</v>
      </c>
      <c r="C57" s="32">
        <v>-18</v>
      </c>
      <c r="D57" s="31" t="s">
        <v>140</v>
      </c>
      <c r="E57" s="31" t="s">
        <v>11</v>
      </c>
      <c r="F57" s="31" t="s">
        <v>11</v>
      </c>
      <c r="G57" s="31" t="s">
        <v>140</v>
      </c>
      <c r="H57" s="32">
        <v>-13.4</v>
      </c>
      <c r="I57" s="32"/>
      <c r="J57" s="32" t="s">
        <v>140</v>
      </c>
      <c r="K57" s="32"/>
      <c r="L57" s="32"/>
      <c r="M57" s="32" t="s">
        <v>140</v>
      </c>
      <c r="N57" s="32">
        <v>2.4</v>
      </c>
      <c r="O57" s="33"/>
      <c r="P57" s="32" t="s">
        <v>140</v>
      </c>
      <c r="Q57" s="32">
        <v>2.5</v>
      </c>
      <c r="R57" s="32"/>
      <c r="S57" s="32"/>
      <c r="T57" s="32"/>
      <c r="U57" s="31" t="s">
        <v>54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1" t="s">
        <v>11</v>
      </c>
      <c r="AC57" s="32" t="s">
        <v>140</v>
      </c>
      <c r="AD57" s="32">
        <v>76.5</v>
      </c>
      <c r="AE57" s="32"/>
      <c r="AF57" s="32">
        <v>150</v>
      </c>
      <c r="AG57" s="32">
        <v>1438</v>
      </c>
      <c r="AH57" s="32">
        <f t="shared" si="0"/>
        <v>1289</v>
      </c>
      <c r="AI57" s="32">
        <f t="shared" si="3"/>
        <v>161.125</v>
      </c>
      <c r="AJ57" s="32"/>
      <c r="AK57" s="32"/>
      <c r="AL57" s="32" t="s">
        <v>117</v>
      </c>
      <c r="AM57" s="32"/>
      <c r="AN57" s="32">
        <v>1.8595400000000002E-2</v>
      </c>
      <c r="AO57" s="32">
        <v>660</v>
      </c>
      <c r="AP57" s="32">
        <v>1200</v>
      </c>
      <c r="AQ57" s="32">
        <v>800</v>
      </c>
      <c r="AR57" s="32">
        <v>3400</v>
      </c>
      <c r="AS57" s="32">
        <f t="shared" si="1"/>
        <v>540</v>
      </c>
      <c r="AT57" s="32">
        <f t="shared" si="2"/>
        <v>2600</v>
      </c>
      <c r="AU57" s="34">
        <v>1289</v>
      </c>
    </row>
    <row r="58" spans="1:47">
      <c r="A58" s="31" t="s">
        <v>115</v>
      </c>
      <c r="B58" s="31" t="s">
        <v>219</v>
      </c>
      <c r="C58" s="32">
        <v>-16</v>
      </c>
      <c r="D58" s="31" t="s">
        <v>140</v>
      </c>
      <c r="E58" s="31" t="s">
        <v>11</v>
      </c>
      <c r="F58" s="31" t="s">
        <v>11</v>
      </c>
      <c r="G58" s="31" t="s">
        <v>140</v>
      </c>
      <c r="H58" s="32">
        <v>-11.795999999999999</v>
      </c>
      <c r="I58" s="32">
        <v>0.50360000000000005</v>
      </c>
      <c r="J58" s="32" t="s">
        <v>140</v>
      </c>
      <c r="K58" s="32">
        <v>-6.8639000000000001</v>
      </c>
      <c r="L58" s="32">
        <v>0.6895</v>
      </c>
      <c r="M58" s="32" t="s">
        <v>140</v>
      </c>
      <c r="N58" s="32">
        <v>2.4344000000000001</v>
      </c>
      <c r="O58" s="33">
        <v>1.3260999999999999E-4</v>
      </c>
      <c r="P58" s="32" t="s">
        <v>140</v>
      </c>
      <c r="Q58" s="32">
        <v>3.1156000000000001</v>
      </c>
      <c r="R58" s="32">
        <v>0.25679999999999997</v>
      </c>
      <c r="S58" s="32" t="s">
        <v>35</v>
      </c>
      <c r="T58" s="32" t="s">
        <v>35</v>
      </c>
      <c r="U58" s="31" t="s">
        <v>54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1" t="s">
        <v>11</v>
      </c>
      <c r="AC58" s="32" t="s">
        <v>140</v>
      </c>
      <c r="AD58" s="32">
        <v>73.349999999999994</v>
      </c>
      <c r="AE58" s="32">
        <v>4.6500000000000004</v>
      </c>
      <c r="AF58" s="32">
        <v>47</v>
      </c>
      <c r="AG58" s="32">
        <v>1182</v>
      </c>
      <c r="AH58" s="32">
        <f t="shared" si="0"/>
        <v>1136</v>
      </c>
      <c r="AI58" s="32">
        <f t="shared" si="3"/>
        <v>142</v>
      </c>
      <c r="AJ58" s="35">
        <v>0.83055599999999996</v>
      </c>
      <c r="AK58" s="35">
        <v>0.22500000000000001</v>
      </c>
      <c r="AL58" s="32" t="s">
        <v>117</v>
      </c>
      <c r="AM58" s="32">
        <v>3376</v>
      </c>
      <c r="AN58" s="32">
        <f>62.5/AM58</f>
        <v>1.8513033175355451E-2</v>
      </c>
      <c r="AO58" s="32">
        <v>687</v>
      </c>
      <c r="AP58" s="32">
        <v>1263</v>
      </c>
      <c r="AQ58" s="32">
        <v>721</v>
      </c>
      <c r="AR58" s="32">
        <v>3367</v>
      </c>
      <c r="AS58" s="32">
        <f t="shared" si="1"/>
        <v>576</v>
      </c>
      <c r="AT58" s="32">
        <f t="shared" si="2"/>
        <v>2646</v>
      </c>
      <c r="AU58" s="34">
        <v>1136</v>
      </c>
    </row>
    <row r="59" spans="1:47">
      <c r="A59" s="31" t="s">
        <v>116</v>
      </c>
      <c r="B59" s="31" t="s">
        <v>218</v>
      </c>
      <c r="C59" s="32">
        <v>-18</v>
      </c>
      <c r="D59" s="31" t="s">
        <v>140</v>
      </c>
      <c r="E59" s="31" t="s">
        <v>11</v>
      </c>
      <c r="F59" s="31" t="s">
        <v>11</v>
      </c>
      <c r="G59" s="31" t="s">
        <v>140</v>
      </c>
      <c r="H59" s="32">
        <v>-13.6</v>
      </c>
      <c r="I59" s="32"/>
      <c r="J59" s="32" t="s">
        <v>140</v>
      </c>
      <c r="K59" s="32"/>
      <c r="L59" s="32"/>
      <c r="M59" s="32" t="s">
        <v>140</v>
      </c>
      <c r="N59" s="32">
        <v>2.6</v>
      </c>
      <c r="O59" s="33"/>
      <c r="P59" s="32" t="s">
        <v>140</v>
      </c>
      <c r="Q59" s="32">
        <v>3</v>
      </c>
      <c r="R59" s="32"/>
      <c r="S59" s="32"/>
      <c r="T59" s="32"/>
      <c r="U59" s="31" t="s">
        <v>54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1" t="s">
        <v>11</v>
      </c>
      <c r="AC59" s="32" t="s">
        <v>140</v>
      </c>
      <c r="AD59" s="32">
        <v>69</v>
      </c>
      <c r="AE59" s="32"/>
      <c r="AF59" s="32">
        <v>47</v>
      </c>
      <c r="AG59" s="32">
        <v>703</v>
      </c>
      <c r="AH59" s="32">
        <f t="shared" si="0"/>
        <v>657</v>
      </c>
      <c r="AI59" s="32">
        <f t="shared" si="3"/>
        <v>82.125</v>
      </c>
      <c r="AJ59" s="32"/>
      <c r="AK59" s="32"/>
      <c r="AL59" s="32" t="s">
        <v>117</v>
      </c>
      <c r="AM59" s="32"/>
      <c r="AN59" s="32">
        <v>1.8242899999999999E-2</v>
      </c>
      <c r="AO59" s="32">
        <v>660</v>
      </c>
      <c r="AP59" s="32">
        <v>1200</v>
      </c>
      <c r="AQ59" s="32">
        <v>800</v>
      </c>
      <c r="AR59" s="32">
        <v>3400</v>
      </c>
      <c r="AS59" s="32">
        <f t="shared" ref="AS59:AS120" si="4">AP59-AO59</f>
        <v>540</v>
      </c>
      <c r="AT59" s="32">
        <f t="shared" ref="AT59:AT120" si="5">AR59-AQ59</f>
        <v>2600</v>
      </c>
      <c r="AU59" s="34">
        <v>657</v>
      </c>
    </row>
    <row r="60" spans="1:47">
      <c r="A60" s="31" t="s">
        <v>114</v>
      </c>
      <c r="B60" s="31" t="s">
        <v>217</v>
      </c>
      <c r="C60" s="32">
        <v>-16</v>
      </c>
      <c r="D60" s="31" t="s">
        <v>140</v>
      </c>
      <c r="E60" s="31" t="s">
        <v>11</v>
      </c>
      <c r="F60" s="31" t="s">
        <v>11</v>
      </c>
      <c r="G60" s="31" t="s">
        <v>140</v>
      </c>
      <c r="H60" s="32">
        <v>-11.8512</v>
      </c>
      <c r="I60" s="32">
        <v>0.32800000000000001</v>
      </c>
      <c r="J60" s="32" t="s">
        <v>140</v>
      </c>
      <c r="K60" s="32">
        <v>-6.6452</v>
      </c>
      <c r="L60" s="32">
        <v>0.56140000000000001</v>
      </c>
      <c r="M60" s="32" t="s">
        <v>140</v>
      </c>
      <c r="N60" s="32">
        <v>2.6753999999999998</v>
      </c>
      <c r="O60" s="33">
        <v>8.8624999999999999E-5</v>
      </c>
      <c r="P60" s="32" t="s">
        <v>140</v>
      </c>
      <c r="Q60" s="32">
        <v>3.1932999999999998</v>
      </c>
      <c r="R60" s="32">
        <v>0.1585</v>
      </c>
      <c r="S60" s="32" t="s">
        <v>35</v>
      </c>
      <c r="T60" s="32" t="s">
        <v>35</v>
      </c>
      <c r="U60" s="31" t="s">
        <v>101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1" t="s">
        <v>11</v>
      </c>
      <c r="AC60" s="32" t="s">
        <v>140</v>
      </c>
      <c r="AD60" s="32">
        <v>71.849999999999994</v>
      </c>
      <c r="AE60" s="32">
        <v>6.35</v>
      </c>
      <c r="AF60" s="32">
        <v>66</v>
      </c>
      <c r="AG60" s="32">
        <v>1201</v>
      </c>
      <c r="AH60" s="32">
        <f t="shared" si="0"/>
        <v>1136</v>
      </c>
      <c r="AI60" s="32">
        <f t="shared" si="3"/>
        <v>142</v>
      </c>
      <c r="AJ60" s="35">
        <v>3.4722200000000002E-2</v>
      </c>
      <c r="AK60" s="35">
        <v>0.42986099999999999</v>
      </c>
      <c r="AL60" s="32" t="s">
        <v>117</v>
      </c>
      <c r="AM60" s="32">
        <v>3408</v>
      </c>
      <c r="AN60" s="32">
        <f>62.5/AM60</f>
        <v>1.8339201877934273E-2</v>
      </c>
      <c r="AO60" s="32">
        <v>693</v>
      </c>
      <c r="AP60" s="32">
        <v>1275</v>
      </c>
      <c r="AQ60" s="32">
        <v>717</v>
      </c>
      <c r="AR60" s="32">
        <v>3413</v>
      </c>
      <c r="AS60" s="32">
        <f t="shared" si="4"/>
        <v>582</v>
      </c>
      <c r="AT60" s="32">
        <f t="shared" si="5"/>
        <v>2696</v>
      </c>
      <c r="AU60" s="34">
        <v>1136</v>
      </c>
    </row>
    <row r="61" spans="1:47">
      <c r="A61" s="31" t="s">
        <v>49</v>
      </c>
      <c r="B61" s="31" t="s">
        <v>216</v>
      </c>
      <c r="C61" s="32">
        <v>-16</v>
      </c>
      <c r="D61" s="31" t="s">
        <v>140</v>
      </c>
      <c r="E61" s="31" t="s">
        <v>11</v>
      </c>
      <c r="F61" s="31" t="s">
        <v>11</v>
      </c>
      <c r="G61" s="31" t="s">
        <v>140</v>
      </c>
      <c r="H61" s="32">
        <v>-12</v>
      </c>
      <c r="I61" s="32"/>
      <c r="J61" s="32" t="s">
        <v>140</v>
      </c>
      <c r="K61" s="32"/>
      <c r="L61" s="32"/>
      <c r="M61" s="32" t="s">
        <v>140</v>
      </c>
      <c r="N61" s="32">
        <v>2.5</v>
      </c>
      <c r="O61" s="33"/>
      <c r="P61" s="32" t="s">
        <v>140</v>
      </c>
      <c r="Q61" s="32">
        <v>2.5</v>
      </c>
      <c r="R61" s="32"/>
      <c r="S61" s="32"/>
      <c r="T61" s="32"/>
      <c r="U61" s="31" t="s">
        <v>95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1" t="s">
        <v>11</v>
      </c>
      <c r="AC61" s="32" t="s">
        <v>140</v>
      </c>
      <c r="AD61" s="32">
        <v>74</v>
      </c>
      <c r="AE61" s="32"/>
      <c r="AF61" s="32">
        <v>130</v>
      </c>
      <c r="AG61" s="32">
        <v>1452</v>
      </c>
      <c r="AH61" s="32">
        <f t="shared" si="0"/>
        <v>1323</v>
      </c>
      <c r="AI61" s="32">
        <f t="shared" si="3"/>
        <v>165.375</v>
      </c>
      <c r="AJ61" s="32"/>
      <c r="AK61" s="32"/>
      <c r="AL61" s="32" t="s">
        <v>117</v>
      </c>
      <c r="AM61" s="32"/>
      <c r="AN61" s="32">
        <v>1.83123E-2</v>
      </c>
      <c r="AO61" s="32">
        <v>660</v>
      </c>
      <c r="AP61" s="32">
        <v>1200</v>
      </c>
      <c r="AQ61" s="32">
        <v>800</v>
      </c>
      <c r="AR61" s="32">
        <v>3400</v>
      </c>
      <c r="AS61" s="32">
        <f t="shared" si="4"/>
        <v>540</v>
      </c>
      <c r="AT61" s="32">
        <f t="shared" si="5"/>
        <v>2600</v>
      </c>
      <c r="AU61" s="34">
        <v>1323</v>
      </c>
    </row>
    <row r="62" spans="1:47">
      <c r="A62" s="31" t="s">
        <v>107</v>
      </c>
      <c r="B62" s="31" t="s">
        <v>215</v>
      </c>
      <c r="C62" s="32">
        <v>-14.5</v>
      </c>
      <c r="D62" s="31" t="s">
        <v>140</v>
      </c>
      <c r="E62" s="31" t="s">
        <v>11</v>
      </c>
      <c r="F62" s="31" t="s">
        <v>11</v>
      </c>
      <c r="G62" s="31" t="s">
        <v>140</v>
      </c>
      <c r="H62" s="32">
        <v>-11.2</v>
      </c>
      <c r="I62" s="32"/>
      <c r="J62" s="32" t="s">
        <v>140</v>
      </c>
      <c r="K62" s="32"/>
      <c r="L62" s="32"/>
      <c r="M62" s="32" t="s">
        <v>140</v>
      </c>
      <c r="N62" s="32">
        <v>2.4</v>
      </c>
      <c r="O62" s="33"/>
      <c r="P62" s="32" t="s">
        <v>140</v>
      </c>
      <c r="Q62" s="32">
        <v>2</v>
      </c>
      <c r="R62" s="32"/>
      <c r="S62" s="32"/>
      <c r="T62" s="32"/>
      <c r="U62" s="31" t="s">
        <v>95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1" t="s">
        <v>11</v>
      </c>
      <c r="AC62" s="32" t="s">
        <v>140</v>
      </c>
      <c r="AD62" s="32">
        <v>66</v>
      </c>
      <c r="AE62" s="32"/>
      <c r="AF62" s="32">
        <v>200</v>
      </c>
      <c r="AG62" s="32">
        <v>1802</v>
      </c>
      <c r="AH62" s="32">
        <f t="shared" ref="AH62:AH125" si="6">AG62-AF62+1</f>
        <v>1603</v>
      </c>
      <c r="AI62" s="32">
        <f t="shared" si="3"/>
        <v>200.375</v>
      </c>
      <c r="AJ62" s="32"/>
      <c r="AK62" s="32"/>
      <c r="AL62" s="32" t="s">
        <v>117</v>
      </c>
      <c r="AM62" s="32"/>
      <c r="AN62" s="32">
        <v>1.8317699999999999E-2</v>
      </c>
      <c r="AO62" s="32">
        <v>660</v>
      </c>
      <c r="AP62" s="32">
        <v>1200</v>
      </c>
      <c r="AQ62" s="32">
        <v>800</v>
      </c>
      <c r="AR62" s="32">
        <v>3400</v>
      </c>
      <c r="AS62" s="32">
        <f t="shared" si="4"/>
        <v>540</v>
      </c>
      <c r="AT62" s="32">
        <f t="shared" si="5"/>
        <v>2600</v>
      </c>
      <c r="AU62" s="34">
        <v>1603</v>
      </c>
    </row>
    <row r="63" spans="1:47">
      <c r="A63" s="31" t="s">
        <v>59</v>
      </c>
      <c r="B63" s="31" t="s">
        <v>214</v>
      </c>
      <c r="C63" s="32">
        <v>-18</v>
      </c>
      <c r="D63" s="31" t="s">
        <v>140</v>
      </c>
      <c r="E63" s="31" t="s">
        <v>11</v>
      </c>
      <c r="F63" s="31" t="s">
        <v>11</v>
      </c>
      <c r="G63" s="31" t="s">
        <v>140</v>
      </c>
      <c r="H63" s="32">
        <v>-13.3</v>
      </c>
      <c r="I63" s="32"/>
      <c r="J63" s="32" t="s">
        <v>140</v>
      </c>
      <c r="K63" s="32"/>
      <c r="L63" s="32"/>
      <c r="M63" s="32" t="s">
        <v>140</v>
      </c>
      <c r="N63" s="32">
        <v>6.6</v>
      </c>
      <c r="O63" s="33"/>
      <c r="P63" s="32" t="s">
        <v>140</v>
      </c>
      <c r="Q63" s="32">
        <v>3.5</v>
      </c>
      <c r="R63" s="32"/>
      <c r="S63" s="32"/>
      <c r="T63" s="32"/>
      <c r="U63" s="31" t="s">
        <v>46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1" t="s">
        <v>11</v>
      </c>
      <c r="AC63" s="32" t="s">
        <v>140</v>
      </c>
      <c r="AD63" s="32">
        <v>81</v>
      </c>
      <c r="AE63" s="32"/>
      <c r="AF63" s="32">
        <v>549</v>
      </c>
      <c r="AG63" s="32">
        <v>1057</v>
      </c>
      <c r="AH63" s="32">
        <f t="shared" si="6"/>
        <v>509</v>
      </c>
      <c r="AI63" s="32">
        <f t="shared" si="3"/>
        <v>63.625</v>
      </c>
      <c r="AJ63" s="32"/>
      <c r="AK63" s="32"/>
      <c r="AL63" s="32" t="s">
        <v>117</v>
      </c>
      <c r="AM63" s="32"/>
      <c r="AN63" s="32">
        <f>AVERAGE(AN57:AN62)</f>
        <v>1.8386755842214955E-2</v>
      </c>
      <c r="AO63" s="32">
        <v>660</v>
      </c>
      <c r="AP63" s="32">
        <v>1200</v>
      </c>
      <c r="AQ63" s="32">
        <v>800</v>
      </c>
      <c r="AR63" s="32">
        <v>3400</v>
      </c>
      <c r="AS63" s="32">
        <f t="shared" si="4"/>
        <v>540</v>
      </c>
      <c r="AT63" s="32">
        <f t="shared" si="5"/>
        <v>2600</v>
      </c>
      <c r="AU63" s="34">
        <v>509</v>
      </c>
    </row>
    <row r="64" spans="1:47">
      <c r="A64" s="31" t="s">
        <v>80</v>
      </c>
      <c r="B64" s="31" t="s">
        <v>213</v>
      </c>
      <c r="C64" s="32">
        <v>-15</v>
      </c>
      <c r="D64" s="31" t="s">
        <v>140</v>
      </c>
      <c r="E64" s="31" t="s">
        <v>11</v>
      </c>
      <c r="F64" s="31" t="s">
        <v>11</v>
      </c>
      <c r="G64" s="31" t="s">
        <v>143</v>
      </c>
      <c r="H64" s="32"/>
      <c r="I64" s="32"/>
      <c r="J64" s="32" t="s">
        <v>143</v>
      </c>
      <c r="K64" s="32"/>
      <c r="L64" s="32"/>
      <c r="M64" s="32" t="s">
        <v>143</v>
      </c>
      <c r="N64" s="32"/>
      <c r="O64" s="33"/>
      <c r="P64" s="32" t="s">
        <v>143</v>
      </c>
      <c r="Q64" s="32"/>
      <c r="R64" s="32"/>
      <c r="S64" s="32"/>
      <c r="T64" s="32"/>
      <c r="U64" s="31" t="s">
        <v>46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1" t="s">
        <v>11</v>
      </c>
      <c r="AC64" s="32" t="s">
        <v>143</v>
      </c>
      <c r="AD64" s="32"/>
      <c r="AE64" s="32"/>
      <c r="AF64" s="32">
        <v>100</v>
      </c>
      <c r="AG64" s="32">
        <v>1106</v>
      </c>
      <c r="AH64" s="32">
        <f t="shared" si="6"/>
        <v>1007</v>
      </c>
      <c r="AI64" s="32">
        <f t="shared" si="3"/>
        <v>125.875</v>
      </c>
      <c r="AJ64" s="32"/>
      <c r="AK64" s="32"/>
      <c r="AL64" s="32" t="s">
        <v>117</v>
      </c>
      <c r="AM64" s="32"/>
      <c r="AN64" s="32">
        <v>1.8290600000000001E-2</v>
      </c>
      <c r="AO64" s="32">
        <v>730</v>
      </c>
      <c r="AP64" s="32">
        <v>1270</v>
      </c>
      <c r="AQ64" s="32">
        <v>800</v>
      </c>
      <c r="AR64" s="32">
        <v>3400</v>
      </c>
      <c r="AS64" s="32">
        <f t="shared" si="4"/>
        <v>540</v>
      </c>
      <c r="AT64" s="32">
        <f t="shared" si="5"/>
        <v>2600</v>
      </c>
      <c r="AU64" s="34">
        <v>1007</v>
      </c>
    </row>
    <row r="65" spans="1:47">
      <c r="A65" s="31" t="s">
        <v>81</v>
      </c>
      <c r="B65" s="31" t="s">
        <v>212</v>
      </c>
      <c r="C65" s="32">
        <v>-13</v>
      </c>
      <c r="D65" s="31" t="s">
        <v>140</v>
      </c>
      <c r="E65" s="31" t="s">
        <v>11</v>
      </c>
      <c r="F65" s="31" t="s">
        <v>11</v>
      </c>
      <c r="G65" s="31" t="s">
        <v>143</v>
      </c>
      <c r="H65" s="32">
        <v>-9.3000000000000007</v>
      </c>
      <c r="I65" s="32"/>
      <c r="J65" s="32" t="s">
        <v>143</v>
      </c>
      <c r="K65" s="32"/>
      <c r="L65" s="32"/>
      <c r="M65" s="32" t="s">
        <v>143</v>
      </c>
      <c r="N65" s="32">
        <v>4.3</v>
      </c>
      <c r="O65" s="33"/>
      <c r="P65" s="32" t="s">
        <v>143</v>
      </c>
      <c r="Q65" s="32">
        <v>3</v>
      </c>
      <c r="R65" s="32"/>
      <c r="S65" s="32"/>
      <c r="T65" s="32"/>
      <c r="U65" s="31" t="s">
        <v>46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1" t="s">
        <v>11</v>
      </c>
      <c r="AC65" s="32" t="s">
        <v>140</v>
      </c>
      <c r="AD65" s="32">
        <v>85</v>
      </c>
      <c r="AE65" s="32"/>
      <c r="AF65" s="32">
        <v>30</v>
      </c>
      <c r="AG65" s="32">
        <v>1064</v>
      </c>
      <c r="AH65" s="32">
        <f t="shared" si="6"/>
        <v>1035</v>
      </c>
      <c r="AI65" s="32">
        <f t="shared" si="3"/>
        <v>129.375</v>
      </c>
      <c r="AJ65" s="32"/>
      <c r="AK65" s="32"/>
      <c r="AL65" s="32" t="s">
        <v>117</v>
      </c>
      <c r="AM65" s="32"/>
      <c r="AN65" s="32">
        <v>1.82907E-2</v>
      </c>
      <c r="AO65" s="32">
        <v>660</v>
      </c>
      <c r="AP65" s="32">
        <v>1200</v>
      </c>
      <c r="AQ65" s="32">
        <v>800</v>
      </c>
      <c r="AR65" s="32">
        <v>3400</v>
      </c>
      <c r="AS65" s="32">
        <f t="shared" si="4"/>
        <v>540</v>
      </c>
      <c r="AT65" s="32">
        <f t="shared" si="5"/>
        <v>2600</v>
      </c>
      <c r="AU65" s="34">
        <v>1035</v>
      </c>
    </row>
    <row r="66" spans="1:47">
      <c r="A66" s="31" t="s">
        <v>82</v>
      </c>
      <c r="B66" s="31" t="s">
        <v>211</v>
      </c>
      <c r="C66" s="32">
        <v>-13</v>
      </c>
      <c r="D66" s="31" t="s">
        <v>140</v>
      </c>
      <c r="E66" s="31" t="s">
        <v>11</v>
      </c>
      <c r="F66" s="31" t="s">
        <v>11</v>
      </c>
      <c r="G66" s="31" t="s">
        <v>140</v>
      </c>
      <c r="H66" s="32">
        <v>-9.4</v>
      </c>
      <c r="I66" s="32"/>
      <c r="J66" s="32" t="s">
        <v>140</v>
      </c>
      <c r="K66" s="32"/>
      <c r="L66" s="32"/>
      <c r="M66" s="32" t="s">
        <v>140</v>
      </c>
      <c r="N66" s="36">
        <v>3.5</v>
      </c>
      <c r="O66" s="33"/>
      <c r="P66" s="32" t="s">
        <v>140</v>
      </c>
      <c r="Q66" s="32">
        <v>2.5</v>
      </c>
      <c r="R66" s="32"/>
      <c r="S66" s="32"/>
      <c r="T66" s="32"/>
      <c r="U66" s="31" t="s">
        <v>46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1" t="s">
        <v>11</v>
      </c>
      <c r="AC66" s="32" t="s">
        <v>140</v>
      </c>
      <c r="AD66" s="32">
        <v>86</v>
      </c>
      <c r="AE66" s="32"/>
      <c r="AF66" s="32">
        <v>270</v>
      </c>
      <c r="AG66" s="32">
        <v>1404</v>
      </c>
      <c r="AH66" s="32">
        <f t="shared" si="6"/>
        <v>1135</v>
      </c>
      <c r="AI66" s="32">
        <f t="shared" si="3"/>
        <v>141.875</v>
      </c>
      <c r="AJ66" s="32"/>
      <c r="AK66" s="32"/>
      <c r="AL66" s="32" t="s">
        <v>117</v>
      </c>
      <c r="AM66" s="32"/>
      <c r="AN66" s="32">
        <v>1.8480099999999999E-2</v>
      </c>
      <c r="AO66" s="32">
        <v>660</v>
      </c>
      <c r="AP66" s="32">
        <v>1200</v>
      </c>
      <c r="AQ66" s="32">
        <v>800</v>
      </c>
      <c r="AR66" s="32">
        <v>3400</v>
      </c>
      <c r="AS66" s="32">
        <f t="shared" si="4"/>
        <v>540</v>
      </c>
      <c r="AT66" s="32">
        <f t="shared" si="5"/>
        <v>2600</v>
      </c>
      <c r="AU66" s="34">
        <v>1135</v>
      </c>
    </row>
    <row r="67" spans="1:47">
      <c r="A67" s="31" t="s">
        <v>83</v>
      </c>
      <c r="B67" s="31" t="s">
        <v>210</v>
      </c>
      <c r="C67" s="32">
        <v>-14</v>
      </c>
      <c r="D67" s="31" t="s">
        <v>140</v>
      </c>
      <c r="E67" s="31" t="s">
        <v>140</v>
      </c>
      <c r="F67" s="31" t="s">
        <v>11</v>
      </c>
      <c r="G67" s="31" t="s">
        <v>140</v>
      </c>
      <c r="H67" s="32">
        <v>-10.199999999999999</v>
      </c>
      <c r="I67" s="32"/>
      <c r="J67" s="32" t="s">
        <v>140</v>
      </c>
      <c r="K67" s="32"/>
      <c r="L67" s="32"/>
      <c r="M67" s="32" t="s">
        <v>140</v>
      </c>
      <c r="N67" s="32">
        <v>3.8</v>
      </c>
      <c r="O67" s="33"/>
      <c r="P67" s="32" t="s">
        <v>140</v>
      </c>
      <c r="Q67" s="32">
        <v>2</v>
      </c>
      <c r="R67" s="32"/>
      <c r="S67" s="32"/>
      <c r="T67" s="32"/>
      <c r="U67" s="31" t="s">
        <v>46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1" t="s">
        <v>11</v>
      </c>
      <c r="AC67" s="32" t="s">
        <v>140</v>
      </c>
      <c r="AD67" s="32">
        <v>83</v>
      </c>
      <c r="AE67" s="32"/>
      <c r="AF67" s="32">
        <v>80</v>
      </c>
      <c r="AG67" s="32">
        <v>1454</v>
      </c>
      <c r="AH67" s="32">
        <f t="shared" si="6"/>
        <v>1375</v>
      </c>
      <c r="AI67" s="32">
        <f t="shared" si="3"/>
        <v>171.875</v>
      </c>
      <c r="AJ67" s="32"/>
      <c r="AK67" s="32"/>
      <c r="AL67" s="32" t="s">
        <v>117</v>
      </c>
      <c r="AM67" s="32"/>
      <c r="AN67" s="32">
        <v>1.8296099999999999E-2</v>
      </c>
      <c r="AO67" s="32">
        <v>660</v>
      </c>
      <c r="AP67" s="32">
        <v>1200</v>
      </c>
      <c r="AQ67" s="32">
        <v>800</v>
      </c>
      <c r="AR67" s="32">
        <v>3400</v>
      </c>
      <c r="AS67" s="32">
        <f t="shared" si="4"/>
        <v>540</v>
      </c>
      <c r="AT67" s="32">
        <f t="shared" si="5"/>
        <v>2600</v>
      </c>
      <c r="AU67" s="34">
        <v>1375</v>
      </c>
    </row>
    <row r="68" spans="1:47">
      <c r="A68" s="31" t="s">
        <v>84</v>
      </c>
      <c r="B68" s="31" t="s">
        <v>209</v>
      </c>
      <c r="C68" s="32">
        <v>-13</v>
      </c>
      <c r="D68" s="31" t="s">
        <v>140</v>
      </c>
      <c r="E68" s="31" t="s">
        <v>140</v>
      </c>
      <c r="F68" s="31" t="s">
        <v>11</v>
      </c>
      <c r="G68" s="31" t="s">
        <v>140</v>
      </c>
      <c r="H68" s="32">
        <v>-9.4</v>
      </c>
      <c r="I68" s="32"/>
      <c r="J68" s="32" t="s">
        <v>140</v>
      </c>
      <c r="K68" s="32"/>
      <c r="L68" s="32"/>
      <c r="M68" s="32" t="s">
        <v>140</v>
      </c>
      <c r="N68" s="32">
        <v>2.7</v>
      </c>
      <c r="O68" s="33"/>
      <c r="P68" s="32" t="s">
        <v>140</v>
      </c>
      <c r="Q68" s="32">
        <v>2.5</v>
      </c>
      <c r="R68" s="32"/>
      <c r="S68" s="32"/>
      <c r="T68" s="32"/>
      <c r="U68" s="31" t="s">
        <v>46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1" t="s">
        <v>11</v>
      </c>
      <c r="AC68" s="32" t="s">
        <v>140</v>
      </c>
      <c r="AD68" s="32">
        <v>84.5</v>
      </c>
      <c r="AE68" s="32"/>
      <c r="AF68" s="32">
        <v>100</v>
      </c>
      <c r="AG68" s="32">
        <v>1202</v>
      </c>
      <c r="AH68" s="32">
        <f t="shared" si="6"/>
        <v>1103</v>
      </c>
      <c r="AI68" s="32">
        <f t="shared" si="3"/>
        <v>137.875</v>
      </c>
      <c r="AJ68" s="32"/>
      <c r="AK68" s="32"/>
      <c r="AL68" s="32" t="s">
        <v>117</v>
      </c>
      <c r="AM68" s="32"/>
      <c r="AN68" s="32">
        <v>1.8016600000000001E-2</v>
      </c>
      <c r="AO68" s="32">
        <v>660</v>
      </c>
      <c r="AP68" s="32">
        <v>1200</v>
      </c>
      <c r="AQ68" s="32">
        <v>800</v>
      </c>
      <c r="AR68" s="32">
        <v>3400</v>
      </c>
      <c r="AS68" s="32">
        <f t="shared" si="4"/>
        <v>540</v>
      </c>
      <c r="AT68" s="32">
        <f t="shared" si="5"/>
        <v>2600</v>
      </c>
      <c r="AU68" s="34">
        <v>1103</v>
      </c>
    </row>
    <row r="69" spans="1:47">
      <c r="A69" s="31" t="s">
        <v>120</v>
      </c>
      <c r="B69" s="31" t="s">
        <v>208</v>
      </c>
      <c r="C69" s="32">
        <v>-12</v>
      </c>
      <c r="D69" s="31" t="s">
        <v>140</v>
      </c>
      <c r="E69" s="31" t="s">
        <v>11</v>
      </c>
      <c r="F69" s="31" t="s">
        <v>140</v>
      </c>
      <c r="G69" s="31" t="s">
        <v>140</v>
      </c>
      <c r="H69" s="32">
        <v>-8</v>
      </c>
      <c r="I69" s="32"/>
      <c r="J69" s="32" t="s">
        <v>140</v>
      </c>
      <c r="K69" s="32"/>
      <c r="L69" s="32"/>
      <c r="M69" s="32" t="s">
        <v>140</v>
      </c>
      <c r="N69" s="32">
        <v>2.9</v>
      </c>
      <c r="O69" s="33"/>
      <c r="P69" s="32" t="s">
        <v>140</v>
      </c>
      <c r="Q69" s="32">
        <v>2</v>
      </c>
      <c r="R69" s="32"/>
      <c r="S69" s="32"/>
      <c r="T69" s="32"/>
      <c r="U69" s="31" t="s">
        <v>46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1" t="s">
        <v>11</v>
      </c>
      <c r="AC69" s="32" t="s">
        <v>140</v>
      </c>
      <c r="AD69" s="32">
        <v>82.5</v>
      </c>
      <c r="AE69" s="32"/>
      <c r="AF69" s="32">
        <v>1</v>
      </c>
      <c r="AG69" s="32">
        <v>1892</v>
      </c>
      <c r="AH69" s="32">
        <f t="shared" si="6"/>
        <v>1892</v>
      </c>
      <c r="AI69" s="32">
        <f t="shared" si="3"/>
        <v>236.5</v>
      </c>
      <c r="AJ69" s="32"/>
      <c r="AK69" s="32"/>
      <c r="AL69" s="32" t="s">
        <v>117</v>
      </c>
      <c r="AM69" s="32"/>
      <c r="AN69" s="32">
        <f>AVERAGE(AN64:AN68)</f>
        <v>1.8274819999999997E-2</v>
      </c>
      <c r="AO69" s="32">
        <v>660</v>
      </c>
      <c r="AP69" s="32">
        <v>1200</v>
      </c>
      <c r="AQ69" s="32">
        <v>800</v>
      </c>
      <c r="AR69" s="32">
        <v>3400</v>
      </c>
      <c r="AS69" s="32">
        <f t="shared" si="4"/>
        <v>540</v>
      </c>
      <c r="AT69" s="32">
        <f t="shared" si="5"/>
        <v>2600</v>
      </c>
      <c r="AU69" s="34">
        <v>1892</v>
      </c>
    </row>
    <row r="70" spans="1:47">
      <c r="A70" s="31" t="s">
        <v>70</v>
      </c>
      <c r="B70" s="31" t="s">
        <v>207</v>
      </c>
      <c r="C70" s="32">
        <v>-14</v>
      </c>
      <c r="D70" s="31" t="s">
        <v>140</v>
      </c>
      <c r="E70" s="31" t="s">
        <v>11</v>
      </c>
      <c r="F70" s="31" t="s">
        <v>140</v>
      </c>
      <c r="G70" s="31" t="s">
        <v>140</v>
      </c>
      <c r="H70" s="32">
        <v>-9.25</v>
      </c>
      <c r="I70" s="32"/>
      <c r="J70" s="32" t="s">
        <v>140</v>
      </c>
      <c r="K70" s="32"/>
      <c r="L70" s="32"/>
      <c r="M70" s="32" t="s">
        <v>140</v>
      </c>
      <c r="N70" s="32">
        <v>3.95</v>
      </c>
      <c r="O70" s="33"/>
      <c r="P70" s="32" t="s">
        <v>140</v>
      </c>
      <c r="Q70" s="32">
        <v>2</v>
      </c>
      <c r="R70" s="32"/>
      <c r="S70" s="32"/>
      <c r="T70" s="32"/>
      <c r="U70" s="31" t="s">
        <v>46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1" t="s">
        <v>11</v>
      </c>
      <c r="AC70" s="32" t="s">
        <v>140</v>
      </c>
      <c r="AD70" s="32">
        <v>84.5</v>
      </c>
      <c r="AE70" s="32"/>
      <c r="AF70" s="32">
        <v>140</v>
      </c>
      <c r="AG70" s="32">
        <v>2081</v>
      </c>
      <c r="AH70" s="32">
        <f t="shared" si="6"/>
        <v>1942</v>
      </c>
      <c r="AI70" s="32">
        <f t="shared" si="3"/>
        <v>242.75</v>
      </c>
      <c r="AJ70" s="32"/>
      <c r="AK70" s="32"/>
      <c r="AL70" s="32" t="s">
        <v>117</v>
      </c>
      <c r="AM70" s="32"/>
      <c r="AN70" s="32">
        <f>AVERAGE(AN65:AN69)</f>
        <v>1.8271664E-2</v>
      </c>
      <c r="AO70" s="32">
        <v>660</v>
      </c>
      <c r="AP70" s="32">
        <v>1200</v>
      </c>
      <c r="AQ70" s="32">
        <v>800</v>
      </c>
      <c r="AR70" s="32">
        <v>3400</v>
      </c>
      <c r="AS70" s="32">
        <f t="shared" si="4"/>
        <v>540</v>
      </c>
      <c r="AT70" s="32">
        <f t="shared" si="5"/>
        <v>2600</v>
      </c>
      <c r="AU70" s="34">
        <v>1942</v>
      </c>
    </row>
    <row r="71" spans="1:47">
      <c r="A71" s="31" t="s">
        <v>27</v>
      </c>
      <c r="B71" s="31" t="s">
        <v>207</v>
      </c>
      <c r="C71" s="32">
        <v>-14</v>
      </c>
      <c r="D71" s="31" t="s">
        <v>140</v>
      </c>
      <c r="E71" s="31" t="s">
        <v>11</v>
      </c>
      <c r="F71" s="31" t="s">
        <v>140</v>
      </c>
      <c r="G71" s="31" t="s">
        <v>140</v>
      </c>
      <c r="H71" s="32">
        <v>-9.15</v>
      </c>
      <c r="I71" s="32"/>
      <c r="J71" s="32" t="s">
        <v>140</v>
      </c>
      <c r="K71" s="32"/>
      <c r="L71" s="32"/>
      <c r="M71" s="32" t="s">
        <v>140</v>
      </c>
      <c r="N71" s="32">
        <v>4.6900000000000004</v>
      </c>
      <c r="O71" s="33"/>
      <c r="P71" s="32" t="s">
        <v>140</v>
      </c>
      <c r="Q71" s="32">
        <v>2.5</v>
      </c>
      <c r="R71" s="32"/>
      <c r="S71" s="32"/>
      <c r="T71" s="32"/>
      <c r="U71" s="31" t="s">
        <v>46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1" t="s">
        <v>11</v>
      </c>
      <c r="AC71" s="32" t="s">
        <v>140</v>
      </c>
      <c r="AD71" s="32">
        <v>88</v>
      </c>
      <c r="AE71" s="32"/>
      <c r="AF71" s="32">
        <v>200</v>
      </c>
      <c r="AG71" s="32">
        <v>1628</v>
      </c>
      <c r="AH71" s="32">
        <f t="shared" si="6"/>
        <v>1429</v>
      </c>
      <c r="AI71" s="32">
        <f t="shared" si="3"/>
        <v>178.625</v>
      </c>
      <c r="AJ71" s="32"/>
      <c r="AK71" s="32"/>
      <c r="AL71" s="32" t="s">
        <v>117</v>
      </c>
      <c r="AM71" s="32"/>
      <c r="AN71" s="32">
        <f>AVERAGE(AN66:AN70)</f>
        <v>1.8267856799999999E-2</v>
      </c>
      <c r="AO71" s="32">
        <v>660</v>
      </c>
      <c r="AP71" s="32">
        <v>1200</v>
      </c>
      <c r="AQ71" s="32">
        <v>800</v>
      </c>
      <c r="AR71" s="32">
        <v>3400</v>
      </c>
      <c r="AS71" s="32">
        <f t="shared" si="4"/>
        <v>540</v>
      </c>
      <c r="AT71" s="32">
        <f t="shared" si="5"/>
        <v>2600</v>
      </c>
      <c r="AU71" s="34">
        <v>1429</v>
      </c>
    </row>
    <row r="72" spans="1:47">
      <c r="A72" s="31" t="s">
        <v>85</v>
      </c>
      <c r="B72" s="31" t="s">
        <v>206</v>
      </c>
      <c r="C72" s="32">
        <v>-15</v>
      </c>
      <c r="D72" s="31" t="s">
        <v>140</v>
      </c>
      <c r="E72" s="31" t="s">
        <v>11</v>
      </c>
      <c r="F72" s="31" t="s">
        <v>11</v>
      </c>
      <c r="G72" s="31" t="s">
        <v>140</v>
      </c>
      <c r="H72" s="32">
        <v>-9.8000000000000007</v>
      </c>
      <c r="I72" s="32"/>
      <c r="J72" s="32" t="s">
        <v>140</v>
      </c>
      <c r="K72" s="32"/>
      <c r="L72" s="32"/>
      <c r="M72" s="32" t="s">
        <v>140</v>
      </c>
      <c r="N72" s="32">
        <v>4.24</v>
      </c>
      <c r="O72" s="33"/>
      <c r="P72" s="32" t="s">
        <v>140</v>
      </c>
      <c r="Q72" s="32">
        <v>3</v>
      </c>
      <c r="R72" s="32"/>
      <c r="S72" s="32"/>
      <c r="T72" s="32"/>
      <c r="U72" s="31" t="s">
        <v>46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1" t="s">
        <v>11</v>
      </c>
      <c r="AC72" s="32" t="s">
        <v>140</v>
      </c>
      <c r="AD72" s="32">
        <v>90</v>
      </c>
      <c r="AE72" s="32"/>
      <c r="AF72" s="32">
        <v>1</v>
      </c>
      <c r="AG72" s="32">
        <v>721</v>
      </c>
      <c r="AH72" s="32">
        <f t="shared" si="6"/>
        <v>721</v>
      </c>
      <c r="AI72" s="32">
        <f t="shared" si="3"/>
        <v>90.125</v>
      </c>
      <c r="AJ72" s="32"/>
      <c r="AK72" s="32"/>
      <c r="AL72" s="32" t="s">
        <v>117</v>
      </c>
      <c r="AM72" s="32"/>
      <c r="AN72" s="32">
        <f>AVERAGE(AN67:AN71)</f>
        <v>1.8225408159999998E-2</v>
      </c>
      <c r="AO72" s="32">
        <v>660</v>
      </c>
      <c r="AP72" s="32">
        <v>1200</v>
      </c>
      <c r="AQ72" s="32">
        <v>800</v>
      </c>
      <c r="AR72" s="32">
        <v>3400</v>
      </c>
      <c r="AS72" s="32">
        <f t="shared" si="4"/>
        <v>540</v>
      </c>
      <c r="AT72" s="32">
        <f t="shared" si="5"/>
        <v>2600</v>
      </c>
      <c r="AU72" s="34">
        <v>721</v>
      </c>
    </row>
    <row r="73" spans="1:47">
      <c r="A73" s="31" t="s">
        <v>122</v>
      </c>
      <c r="B73" s="31" t="s">
        <v>205</v>
      </c>
      <c r="C73" s="32">
        <v>-15</v>
      </c>
      <c r="D73" s="31" t="s">
        <v>140</v>
      </c>
      <c r="E73" s="31" t="s">
        <v>11</v>
      </c>
      <c r="F73" s="31" t="s">
        <v>11</v>
      </c>
      <c r="G73" s="31" t="s">
        <v>140</v>
      </c>
      <c r="H73" s="32">
        <v>-10.063700000000001</v>
      </c>
      <c r="I73" s="32">
        <v>6.7900000000000002E-2</v>
      </c>
      <c r="J73" s="32" t="s">
        <v>140</v>
      </c>
      <c r="K73" s="32"/>
      <c r="L73" s="32"/>
      <c r="M73" s="32" t="s">
        <v>140</v>
      </c>
      <c r="N73" s="32">
        <v>3.8130000000000002</v>
      </c>
      <c r="O73" s="33"/>
      <c r="P73" s="32" t="s">
        <v>140</v>
      </c>
      <c r="Q73" s="32">
        <v>3.5716000000000001</v>
      </c>
      <c r="R73" s="32">
        <v>0.57069999999999999</v>
      </c>
      <c r="S73" s="32"/>
      <c r="T73" s="32"/>
      <c r="U73" s="31" t="s">
        <v>46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1" t="s">
        <v>11</v>
      </c>
      <c r="AC73" s="32" t="s">
        <v>140</v>
      </c>
      <c r="AD73" s="32"/>
      <c r="AE73" s="32"/>
      <c r="AF73" s="32">
        <v>259</v>
      </c>
      <c r="AG73" s="32">
        <v>2058</v>
      </c>
      <c r="AH73" s="32">
        <f t="shared" si="6"/>
        <v>1800</v>
      </c>
      <c r="AI73" s="32">
        <f>1800/8</f>
        <v>225</v>
      </c>
      <c r="AJ73" s="32"/>
      <c r="AK73" s="32"/>
      <c r="AL73" s="32" t="s">
        <v>117</v>
      </c>
      <c r="AM73" s="32"/>
      <c r="AN73" s="32">
        <v>1.8237799999999998E-2</v>
      </c>
      <c r="AO73" s="32">
        <v>660</v>
      </c>
      <c r="AP73" s="32">
        <v>1200</v>
      </c>
      <c r="AQ73" s="32">
        <v>800</v>
      </c>
      <c r="AR73" s="32">
        <v>3400</v>
      </c>
      <c r="AS73" s="32">
        <f t="shared" si="4"/>
        <v>540</v>
      </c>
      <c r="AT73" s="32">
        <f t="shared" si="5"/>
        <v>2600</v>
      </c>
      <c r="AU73" s="34">
        <v>1800</v>
      </c>
    </row>
    <row r="74" spans="1:47">
      <c r="A74" s="31" t="s">
        <v>123</v>
      </c>
      <c r="B74" s="31" t="s">
        <v>204</v>
      </c>
      <c r="C74" s="32">
        <v>-15</v>
      </c>
      <c r="D74" s="31" t="s">
        <v>140</v>
      </c>
      <c r="E74" s="31" t="s">
        <v>140</v>
      </c>
      <c r="F74" s="31" t="s">
        <v>11</v>
      </c>
      <c r="G74" s="31" t="s">
        <v>140</v>
      </c>
      <c r="H74" s="32">
        <v>-10.4206</v>
      </c>
      <c r="I74" s="32">
        <v>7.2099999999999997E-2</v>
      </c>
      <c r="J74" s="32" t="s">
        <v>140</v>
      </c>
      <c r="K74" s="32"/>
      <c r="L74" s="32"/>
      <c r="M74" s="32" t="s">
        <v>140</v>
      </c>
      <c r="N74" s="32">
        <v>3.9438</v>
      </c>
      <c r="O74" s="33"/>
      <c r="P74" s="32" t="s">
        <v>140</v>
      </c>
      <c r="Q74" s="32">
        <v>2.8759000000000001</v>
      </c>
      <c r="R74" s="32">
        <v>0.30740000000000001</v>
      </c>
      <c r="S74" s="32"/>
      <c r="T74" s="32"/>
      <c r="U74" s="31" t="s">
        <v>46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1" t="s">
        <v>11</v>
      </c>
      <c r="AC74" s="32" t="s">
        <v>140</v>
      </c>
      <c r="AD74" s="32">
        <v>83.665700000000001</v>
      </c>
      <c r="AE74" s="32">
        <v>0.8921</v>
      </c>
      <c r="AF74" s="32">
        <v>300</v>
      </c>
      <c r="AG74" s="32">
        <v>2200</v>
      </c>
      <c r="AH74" s="32">
        <f t="shared" si="6"/>
        <v>1901</v>
      </c>
      <c r="AI74" s="32">
        <f>1901/8</f>
        <v>237.625</v>
      </c>
      <c r="AJ74" s="32"/>
      <c r="AK74" s="32"/>
      <c r="AL74" s="32" t="s">
        <v>117</v>
      </c>
      <c r="AM74" s="32"/>
      <c r="AN74" s="32">
        <f>AVERAGE(AN76:AN87)</f>
        <v>1.8521345833333334E-2</v>
      </c>
      <c r="AO74" s="32">
        <v>660</v>
      </c>
      <c r="AP74" s="32">
        <v>1200</v>
      </c>
      <c r="AQ74" s="32">
        <v>800</v>
      </c>
      <c r="AR74" s="32">
        <v>3400</v>
      </c>
      <c r="AS74" s="32">
        <f t="shared" si="4"/>
        <v>540</v>
      </c>
      <c r="AT74" s="32">
        <f t="shared" si="5"/>
        <v>2600</v>
      </c>
      <c r="AU74" s="34">
        <v>1901</v>
      </c>
    </row>
    <row r="75" spans="1:47">
      <c r="A75" s="31" t="s">
        <v>30</v>
      </c>
      <c r="B75" s="31" t="s">
        <v>203</v>
      </c>
      <c r="C75" s="32">
        <v>-15</v>
      </c>
      <c r="D75" s="31" t="s">
        <v>140</v>
      </c>
      <c r="E75" s="31" t="s">
        <v>11</v>
      </c>
      <c r="F75" s="31" t="s">
        <v>11</v>
      </c>
      <c r="G75" s="31" t="s">
        <v>140</v>
      </c>
      <c r="H75" s="32">
        <v>-10.406700000000001</v>
      </c>
      <c r="I75" s="32">
        <v>0.1242</v>
      </c>
      <c r="J75" s="32" t="s">
        <v>140</v>
      </c>
      <c r="K75" s="32"/>
      <c r="L75" s="32"/>
      <c r="M75" s="32" t="s">
        <v>140</v>
      </c>
      <c r="N75" s="32">
        <v>3.4032</v>
      </c>
      <c r="O75" s="33"/>
      <c r="P75" s="32" t="s">
        <v>140</v>
      </c>
      <c r="Q75" s="32">
        <v>3.0348999999999999</v>
      </c>
      <c r="R75" s="32">
        <v>0.12859999999999999</v>
      </c>
      <c r="S75" s="32"/>
      <c r="T75" s="32"/>
      <c r="U75" s="31" t="s">
        <v>46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1" t="s">
        <v>11</v>
      </c>
      <c r="AC75" s="32" t="s">
        <v>276</v>
      </c>
      <c r="AD75" s="32"/>
      <c r="AE75" s="32"/>
      <c r="AF75" s="32">
        <v>200</v>
      </c>
      <c r="AG75" s="32">
        <v>2034</v>
      </c>
      <c r="AH75" s="32">
        <f t="shared" si="6"/>
        <v>1835</v>
      </c>
      <c r="AI75" s="32">
        <f>1835/8</f>
        <v>229.375</v>
      </c>
      <c r="AJ75" s="32"/>
      <c r="AK75" s="32"/>
      <c r="AL75" s="32" t="s">
        <v>117</v>
      </c>
      <c r="AM75" s="32"/>
      <c r="AN75" s="32">
        <f>AVERAGE(AN76:AN87)</f>
        <v>1.8521345833333334E-2</v>
      </c>
      <c r="AO75" s="32">
        <v>660</v>
      </c>
      <c r="AP75" s="32">
        <v>1200</v>
      </c>
      <c r="AQ75" s="32">
        <v>800</v>
      </c>
      <c r="AR75" s="32">
        <v>3400</v>
      </c>
      <c r="AS75" s="32">
        <f t="shared" si="4"/>
        <v>540</v>
      </c>
      <c r="AT75" s="32">
        <f t="shared" si="5"/>
        <v>2600</v>
      </c>
      <c r="AU75" s="34">
        <v>1835</v>
      </c>
    </row>
    <row r="76" spans="1:47">
      <c r="A76" s="31" t="s">
        <v>43</v>
      </c>
      <c r="B76" s="31" t="s">
        <v>202</v>
      </c>
      <c r="C76" s="32">
        <v>-16</v>
      </c>
      <c r="D76" s="31" t="s">
        <v>140</v>
      </c>
      <c r="E76" s="31" t="s">
        <v>140</v>
      </c>
      <c r="F76" s="31" t="s">
        <v>11</v>
      </c>
      <c r="G76" s="31" t="s">
        <v>140</v>
      </c>
      <c r="H76" s="32">
        <v>-12.283200000000001</v>
      </c>
      <c r="I76" s="32">
        <v>7.0400000000000004E-2</v>
      </c>
      <c r="J76" s="32" t="s">
        <v>140</v>
      </c>
      <c r="K76" s="32"/>
      <c r="L76" s="32"/>
      <c r="M76" s="32" t="s">
        <v>140</v>
      </c>
      <c r="N76" s="32">
        <v>4.4572000000000003</v>
      </c>
      <c r="O76" s="33"/>
      <c r="P76" s="32" t="s">
        <v>140</v>
      </c>
      <c r="Q76" s="32">
        <v>2.3841999999999999</v>
      </c>
      <c r="R76" s="32">
        <v>0.32129999999999997</v>
      </c>
      <c r="S76" s="32"/>
      <c r="T76" s="32"/>
      <c r="U76" s="31" t="s">
        <v>46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1" t="s">
        <v>11</v>
      </c>
      <c r="AC76" s="32" t="s">
        <v>11</v>
      </c>
      <c r="AD76" s="32"/>
      <c r="AE76" s="32"/>
      <c r="AF76" s="32">
        <v>1050</v>
      </c>
      <c r="AG76" s="32">
        <v>3801</v>
      </c>
      <c r="AH76" s="32">
        <f t="shared" si="6"/>
        <v>2752</v>
      </c>
      <c r="AI76" s="32">
        <f>2752/8</f>
        <v>344</v>
      </c>
      <c r="AJ76" s="32"/>
      <c r="AK76" s="32"/>
      <c r="AL76" s="32" t="s">
        <v>117</v>
      </c>
      <c r="AM76" s="32"/>
      <c r="AN76" s="32">
        <v>1.8819700000000002E-2</v>
      </c>
      <c r="AO76" s="32">
        <v>660</v>
      </c>
      <c r="AP76" s="32">
        <v>1200</v>
      </c>
      <c r="AQ76" s="32">
        <v>800</v>
      </c>
      <c r="AR76" s="32">
        <v>3400</v>
      </c>
      <c r="AS76" s="32">
        <f t="shared" si="4"/>
        <v>540</v>
      </c>
      <c r="AT76" s="32">
        <f t="shared" si="5"/>
        <v>2600</v>
      </c>
      <c r="AU76" s="34">
        <v>2752</v>
      </c>
    </row>
    <row r="77" spans="1:47">
      <c r="A77" s="31" t="s">
        <v>28</v>
      </c>
      <c r="B77" s="31" t="s">
        <v>201</v>
      </c>
      <c r="C77" s="32">
        <v>-14</v>
      </c>
      <c r="D77" s="31" t="s">
        <v>140</v>
      </c>
      <c r="E77" s="31" t="s">
        <v>140</v>
      </c>
      <c r="F77" s="31" t="s">
        <v>140</v>
      </c>
      <c r="G77" s="31" t="s">
        <v>140</v>
      </c>
      <c r="H77" s="32">
        <v>-10.886200000000001</v>
      </c>
      <c r="I77" s="32">
        <v>8.9200000000000002E-2</v>
      </c>
      <c r="J77" s="32" t="s">
        <v>140</v>
      </c>
      <c r="K77" s="32"/>
      <c r="L77" s="32"/>
      <c r="M77" s="32" t="s">
        <v>140</v>
      </c>
      <c r="N77" s="32">
        <v>3.5472000000000001</v>
      </c>
      <c r="O77" s="33"/>
      <c r="P77" s="32" t="s">
        <v>140</v>
      </c>
      <c r="Q77" s="32">
        <v>1.9919</v>
      </c>
      <c r="R77" s="32">
        <v>3.6900000000000002E-2</v>
      </c>
      <c r="S77" s="32"/>
      <c r="T77" s="32"/>
      <c r="U77" s="31" t="s">
        <v>46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1" t="s">
        <v>11</v>
      </c>
      <c r="AC77" s="32" t="s">
        <v>140</v>
      </c>
      <c r="AD77" s="32">
        <v>88.279600000000002</v>
      </c>
      <c r="AE77" s="32">
        <v>1.0709</v>
      </c>
      <c r="AF77" s="32">
        <v>550</v>
      </c>
      <c r="AG77" s="32">
        <v>3057</v>
      </c>
      <c r="AH77" s="32">
        <f t="shared" si="6"/>
        <v>2508</v>
      </c>
      <c r="AI77" s="32">
        <f>2508/8</f>
        <v>313.5</v>
      </c>
      <c r="AJ77" s="32"/>
      <c r="AK77" s="32"/>
      <c r="AL77" s="32" t="s">
        <v>117</v>
      </c>
      <c r="AM77" s="32"/>
      <c r="AN77" s="32">
        <v>1.80739E-2</v>
      </c>
      <c r="AO77" s="32">
        <v>660</v>
      </c>
      <c r="AP77" s="32">
        <v>1200</v>
      </c>
      <c r="AQ77" s="32">
        <v>800</v>
      </c>
      <c r="AR77" s="32">
        <v>3400</v>
      </c>
      <c r="AS77" s="32">
        <f t="shared" si="4"/>
        <v>540</v>
      </c>
      <c r="AT77" s="32">
        <f t="shared" si="5"/>
        <v>2600</v>
      </c>
      <c r="AU77" s="34">
        <v>2508</v>
      </c>
    </row>
    <row r="78" spans="1:47">
      <c r="A78" s="31" t="s">
        <v>5</v>
      </c>
      <c r="B78" s="31" t="s">
        <v>200</v>
      </c>
      <c r="C78" s="32">
        <v>-14</v>
      </c>
      <c r="D78" s="31" t="s">
        <v>140</v>
      </c>
      <c r="E78" s="31" t="s">
        <v>11</v>
      </c>
      <c r="F78" s="31" t="s">
        <v>140</v>
      </c>
      <c r="G78" s="31" t="s">
        <v>140</v>
      </c>
      <c r="H78" s="32">
        <v>-10.052899999999999</v>
      </c>
      <c r="I78" s="32">
        <v>0.14910000000000001</v>
      </c>
      <c r="J78" s="32" t="s">
        <v>140</v>
      </c>
      <c r="K78" s="32"/>
      <c r="L78" s="32"/>
      <c r="M78" s="32" t="s">
        <v>140</v>
      </c>
      <c r="N78" s="32">
        <v>2.8445999999999998</v>
      </c>
      <c r="O78" s="33"/>
      <c r="P78" s="32" t="s">
        <v>140</v>
      </c>
      <c r="Q78" s="32">
        <v>2.0009999999999999</v>
      </c>
      <c r="R78" s="32">
        <v>4.7199999999999999E-2</v>
      </c>
      <c r="S78" s="32"/>
      <c r="T78" s="32"/>
      <c r="U78" s="31" t="s">
        <v>46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1" t="s">
        <v>11</v>
      </c>
      <c r="AC78" s="32" t="s">
        <v>140</v>
      </c>
      <c r="AD78" s="32">
        <v>92.728700000000003</v>
      </c>
      <c r="AE78" s="32">
        <v>1.1898</v>
      </c>
      <c r="AF78" s="32">
        <v>71</v>
      </c>
      <c r="AG78" s="32">
        <v>2256</v>
      </c>
      <c r="AH78" s="32">
        <f t="shared" si="6"/>
        <v>2186</v>
      </c>
      <c r="AI78" s="32">
        <v>273.25</v>
      </c>
      <c r="AJ78" s="32"/>
      <c r="AK78" s="32"/>
      <c r="AL78" s="32" t="s">
        <v>117</v>
      </c>
      <c r="AM78" s="32"/>
      <c r="AN78" s="32">
        <v>1.8084599999999999E-2</v>
      </c>
      <c r="AO78" s="32">
        <v>660</v>
      </c>
      <c r="AP78" s="32">
        <v>1200</v>
      </c>
      <c r="AQ78" s="32">
        <v>800</v>
      </c>
      <c r="AR78" s="32">
        <v>3400</v>
      </c>
      <c r="AS78" s="32">
        <f t="shared" si="4"/>
        <v>540</v>
      </c>
      <c r="AT78" s="32">
        <f t="shared" si="5"/>
        <v>2600</v>
      </c>
      <c r="AU78" s="34">
        <v>1970</v>
      </c>
    </row>
    <row r="79" spans="1:47">
      <c r="A79" s="31" t="s">
        <v>4</v>
      </c>
      <c r="B79" s="31" t="s">
        <v>199</v>
      </c>
      <c r="C79" s="32">
        <v>-12</v>
      </c>
      <c r="D79" s="31" t="s">
        <v>140</v>
      </c>
      <c r="E79" s="31" t="s">
        <v>140</v>
      </c>
      <c r="F79" s="31" t="s">
        <v>140</v>
      </c>
      <c r="G79" s="31" t="s">
        <v>140</v>
      </c>
      <c r="H79" s="32">
        <v>-8.8582999999999998</v>
      </c>
      <c r="I79" s="32">
        <v>0.1046</v>
      </c>
      <c r="J79" s="32" t="s">
        <v>140</v>
      </c>
      <c r="K79" s="32"/>
      <c r="L79" s="32"/>
      <c r="M79" s="32" t="s">
        <v>140</v>
      </c>
      <c r="N79" s="32">
        <v>2.6789999999999998</v>
      </c>
      <c r="O79" s="33"/>
      <c r="P79" s="32" t="s">
        <v>140</v>
      </c>
      <c r="Q79" s="32">
        <v>2.0017</v>
      </c>
      <c r="R79" s="32">
        <v>3.8899999999999997E-2</v>
      </c>
      <c r="S79" s="32"/>
      <c r="T79" s="32"/>
      <c r="U79" s="31" t="s">
        <v>46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1" t="s">
        <v>11</v>
      </c>
      <c r="AC79" s="32" t="s">
        <v>140</v>
      </c>
      <c r="AD79" s="32">
        <v>91.486400000000003</v>
      </c>
      <c r="AE79" s="32">
        <v>0.96640000000000004</v>
      </c>
      <c r="AF79" s="32">
        <v>100</v>
      </c>
      <c r="AG79" s="32">
        <v>2394</v>
      </c>
      <c r="AH79" s="32">
        <f t="shared" si="6"/>
        <v>2295</v>
      </c>
      <c r="AI79" s="32">
        <v>286.875</v>
      </c>
      <c r="AJ79" s="32"/>
      <c r="AK79" s="32"/>
      <c r="AL79" s="32" t="s">
        <v>117</v>
      </c>
      <c r="AM79" s="32"/>
      <c r="AN79" s="32">
        <v>1.8307E-2</v>
      </c>
      <c r="AO79" s="32">
        <v>660</v>
      </c>
      <c r="AP79" s="32">
        <v>1200</v>
      </c>
      <c r="AQ79" s="32">
        <v>800</v>
      </c>
      <c r="AR79" s="32">
        <v>3400</v>
      </c>
      <c r="AS79" s="32">
        <f t="shared" si="4"/>
        <v>540</v>
      </c>
      <c r="AT79" s="32">
        <f t="shared" si="5"/>
        <v>2600</v>
      </c>
      <c r="AU79" s="34">
        <v>2295</v>
      </c>
    </row>
    <row r="80" spans="1:47">
      <c r="A80" s="31" t="s">
        <v>3</v>
      </c>
      <c r="B80" s="31" t="s">
        <v>198</v>
      </c>
      <c r="C80" s="32">
        <v>-16</v>
      </c>
      <c r="D80" s="31" t="s">
        <v>140</v>
      </c>
      <c r="E80" s="31" t="s">
        <v>140</v>
      </c>
      <c r="F80" s="31" t="s">
        <v>140</v>
      </c>
      <c r="G80" s="31" t="s">
        <v>140</v>
      </c>
      <c r="H80" s="32">
        <v>-11.707700000000001</v>
      </c>
      <c r="I80" s="32">
        <v>0.1593</v>
      </c>
      <c r="J80" s="32" t="s">
        <v>140</v>
      </c>
      <c r="K80" s="32"/>
      <c r="L80" s="32"/>
      <c r="M80" s="32" t="s">
        <v>140</v>
      </c>
      <c r="N80" s="32">
        <v>2.7096</v>
      </c>
      <c r="O80" s="33"/>
      <c r="P80" s="32" t="s">
        <v>140</v>
      </c>
      <c r="Q80" s="32">
        <v>3.7279</v>
      </c>
      <c r="R80" s="32">
        <v>1.5484</v>
      </c>
      <c r="S80" s="32"/>
      <c r="T80" s="32"/>
      <c r="U80" s="31" t="s">
        <v>46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1" t="s">
        <v>11</v>
      </c>
      <c r="AC80" s="32" t="s">
        <v>140</v>
      </c>
      <c r="AD80" s="32">
        <v>92.641800000000003</v>
      </c>
      <c r="AE80" s="32">
        <v>1.2133</v>
      </c>
      <c r="AF80" s="32">
        <v>190</v>
      </c>
      <c r="AG80" s="32">
        <v>2236</v>
      </c>
      <c r="AH80" s="32">
        <f t="shared" si="6"/>
        <v>2047</v>
      </c>
      <c r="AI80" s="32">
        <v>254.625</v>
      </c>
      <c r="AJ80" s="32"/>
      <c r="AK80" s="32"/>
      <c r="AL80" s="32" t="s">
        <v>117</v>
      </c>
      <c r="AM80" s="32"/>
      <c r="AN80" s="32">
        <f>AVERAGE(AN81:AN84)</f>
        <v>1.8653025000000004E-2</v>
      </c>
      <c r="AO80" s="32">
        <v>660</v>
      </c>
      <c r="AP80" s="32">
        <v>1200</v>
      </c>
      <c r="AQ80" s="32">
        <v>800</v>
      </c>
      <c r="AR80" s="32">
        <v>3400</v>
      </c>
      <c r="AS80" s="32">
        <f t="shared" si="4"/>
        <v>540</v>
      </c>
      <c r="AT80" s="32">
        <f t="shared" si="5"/>
        <v>2600</v>
      </c>
      <c r="AU80" s="34">
        <v>2047</v>
      </c>
    </row>
    <row r="81" spans="1:47">
      <c r="A81" s="31" t="s">
        <v>66</v>
      </c>
      <c r="B81" s="31" t="s">
        <v>197</v>
      </c>
      <c r="C81" s="32">
        <v>-14</v>
      </c>
      <c r="D81" s="31" t="s">
        <v>140</v>
      </c>
      <c r="E81" s="31" t="s">
        <v>140</v>
      </c>
      <c r="F81" s="31" t="s">
        <v>140</v>
      </c>
      <c r="G81" s="31" t="s">
        <v>140</v>
      </c>
      <c r="H81" s="32">
        <v>-9.6852999999999998</v>
      </c>
      <c r="I81" s="32">
        <v>0.10150000000000001</v>
      </c>
      <c r="J81" s="32" t="s">
        <v>140</v>
      </c>
      <c r="K81" s="32"/>
      <c r="L81" s="32"/>
      <c r="M81" s="32" t="s">
        <v>140</v>
      </c>
      <c r="N81" s="32">
        <v>3.3168000000000002</v>
      </c>
      <c r="O81" s="33"/>
      <c r="P81" s="32" t="s">
        <v>140</v>
      </c>
      <c r="Q81" s="32">
        <v>2.0024000000000002</v>
      </c>
      <c r="R81" s="32">
        <v>0.2215</v>
      </c>
      <c r="S81" s="32"/>
      <c r="T81" s="32"/>
      <c r="U81" s="31" t="s">
        <v>46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1" t="s">
        <v>11</v>
      </c>
      <c r="AC81" s="32" t="s">
        <v>140</v>
      </c>
      <c r="AD81" s="32">
        <v>88.048100000000005</v>
      </c>
      <c r="AE81" s="32">
        <v>1.4300999999999999</v>
      </c>
      <c r="AF81" s="32">
        <v>280</v>
      </c>
      <c r="AG81" s="32">
        <v>1600</v>
      </c>
      <c r="AH81" s="32">
        <f t="shared" si="6"/>
        <v>1321</v>
      </c>
      <c r="AI81" s="32">
        <v>165.125</v>
      </c>
      <c r="AJ81" s="32"/>
      <c r="AK81" s="32"/>
      <c r="AL81" s="32" t="s">
        <v>117</v>
      </c>
      <c r="AM81" s="32"/>
      <c r="AN81" s="32">
        <v>1.8596000000000001E-2</v>
      </c>
      <c r="AO81" s="32">
        <v>660</v>
      </c>
      <c r="AP81" s="32">
        <v>1200</v>
      </c>
      <c r="AQ81" s="32">
        <v>800</v>
      </c>
      <c r="AR81" s="32">
        <v>3400</v>
      </c>
      <c r="AS81" s="32">
        <f t="shared" si="4"/>
        <v>540</v>
      </c>
      <c r="AT81" s="32">
        <f t="shared" si="5"/>
        <v>2600</v>
      </c>
      <c r="AU81" s="34">
        <v>1321</v>
      </c>
    </row>
    <row r="82" spans="1:47">
      <c r="A82" s="31" t="s">
        <v>65</v>
      </c>
      <c r="B82" s="31" t="s">
        <v>196</v>
      </c>
      <c r="C82" s="32">
        <v>-16</v>
      </c>
      <c r="D82" s="31" t="s">
        <v>140</v>
      </c>
      <c r="E82" s="31" t="s">
        <v>11</v>
      </c>
      <c r="F82" s="31" t="s">
        <v>140</v>
      </c>
      <c r="G82" s="31" t="s">
        <v>140</v>
      </c>
      <c r="H82" s="32">
        <v>-12.54</v>
      </c>
      <c r="I82" s="32">
        <v>7.6999999999999999E-2</v>
      </c>
      <c r="J82" s="32" t="s">
        <v>140</v>
      </c>
      <c r="K82" s="32"/>
      <c r="L82" s="32"/>
      <c r="M82" s="32" t="s">
        <v>140</v>
      </c>
      <c r="N82" s="32">
        <v>2.3321999999999998</v>
      </c>
      <c r="O82" s="33"/>
      <c r="P82" s="32" t="s">
        <v>140</v>
      </c>
      <c r="Q82" s="32">
        <v>2.9081999999999999</v>
      </c>
      <c r="R82" s="32">
        <v>0.17849999999999999</v>
      </c>
      <c r="S82" s="32"/>
      <c r="T82" s="32"/>
      <c r="U82" s="31" t="s">
        <v>46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1" t="s">
        <v>11</v>
      </c>
      <c r="AC82" s="32" t="s">
        <v>140</v>
      </c>
      <c r="AD82" s="32">
        <v>82.497100000000003</v>
      </c>
      <c r="AE82" s="32">
        <v>0.48089999999999999</v>
      </c>
      <c r="AF82" s="32">
        <v>40</v>
      </c>
      <c r="AG82" s="32">
        <v>473</v>
      </c>
      <c r="AH82" s="32">
        <f t="shared" si="6"/>
        <v>434</v>
      </c>
      <c r="AI82" s="32">
        <v>54.375</v>
      </c>
      <c r="AJ82" s="32"/>
      <c r="AK82" s="32"/>
      <c r="AL82" s="32" t="s">
        <v>117</v>
      </c>
      <c r="AM82" s="32"/>
      <c r="AN82" s="32">
        <v>1.8545900000000001E-2</v>
      </c>
      <c r="AO82" s="32">
        <v>660</v>
      </c>
      <c r="AP82" s="32">
        <v>1200</v>
      </c>
      <c r="AQ82" s="32">
        <v>800</v>
      </c>
      <c r="AR82" s="32">
        <v>3400</v>
      </c>
      <c r="AS82" s="32">
        <f t="shared" si="4"/>
        <v>540</v>
      </c>
      <c r="AT82" s="32">
        <f t="shared" si="5"/>
        <v>2600</v>
      </c>
      <c r="AU82" s="34">
        <v>434</v>
      </c>
    </row>
    <row r="83" spans="1:47">
      <c r="A83" s="31" t="s">
        <v>64</v>
      </c>
      <c r="B83" s="31" t="s">
        <v>195</v>
      </c>
      <c r="C83" s="32">
        <v>-16</v>
      </c>
      <c r="D83" s="31" t="s">
        <v>140</v>
      </c>
      <c r="E83" s="31" t="s">
        <v>11</v>
      </c>
      <c r="F83" s="31" t="s">
        <v>140</v>
      </c>
      <c r="G83" s="31" t="s">
        <v>140</v>
      </c>
      <c r="H83" s="32">
        <v>-12.5192</v>
      </c>
      <c r="I83" s="32">
        <v>4.6300000000000001E-2</v>
      </c>
      <c r="J83" s="32" t="s">
        <v>140</v>
      </c>
      <c r="K83" s="32"/>
      <c r="L83" s="32"/>
      <c r="M83" s="32" t="s">
        <v>140</v>
      </c>
      <c r="N83" s="32">
        <v>2.4546000000000001</v>
      </c>
      <c r="O83" s="33"/>
      <c r="P83" s="32" t="s">
        <v>140</v>
      </c>
      <c r="Q83" s="32">
        <v>2.9977</v>
      </c>
      <c r="R83" s="32">
        <v>3.3599999999999998E-2</v>
      </c>
      <c r="S83" s="32"/>
      <c r="T83" s="32"/>
      <c r="U83" s="31" t="s">
        <v>46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1" t="s">
        <v>11</v>
      </c>
      <c r="AC83" s="32" t="s">
        <v>140</v>
      </c>
      <c r="AD83" s="32">
        <v>85.078599999999994</v>
      </c>
      <c r="AE83" s="32">
        <v>0.71619999999999995</v>
      </c>
      <c r="AF83" s="32">
        <v>123</v>
      </c>
      <c r="AG83" s="32">
        <v>765</v>
      </c>
      <c r="AH83" s="32">
        <f t="shared" si="6"/>
        <v>643</v>
      </c>
      <c r="AI83" s="32">
        <v>80.375</v>
      </c>
      <c r="AJ83" s="32"/>
      <c r="AK83" s="32"/>
      <c r="AL83" s="32" t="s">
        <v>117</v>
      </c>
      <c r="AM83" s="32"/>
      <c r="AN83" s="32">
        <v>1.8724000000000001E-2</v>
      </c>
      <c r="AO83" s="32">
        <v>660</v>
      </c>
      <c r="AP83" s="32">
        <v>1200</v>
      </c>
      <c r="AQ83" s="32">
        <v>800</v>
      </c>
      <c r="AR83" s="32">
        <v>3400</v>
      </c>
      <c r="AS83" s="32">
        <f t="shared" si="4"/>
        <v>540</v>
      </c>
      <c r="AT83" s="32">
        <f t="shared" si="5"/>
        <v>2600</v>
      </c>
      <c r="AU83" s="34">
        <v>643</v>
      </c>
    </row>
    <row r="84" spans="1:47">
      <c r="A84" s="31" t="s">
        <v>125</v>
      </c>
      <c r="B84" s="31" t="s">
        <v>194</v>
      </c>
      <c r="C84" s="32">
        <v>-10</v>
      </c>
      <c r="D84" s="31" t="s">
        <v>140</v>
      </c>
      <c r="E84" s="31" t="s">
        <v>140</v>
      </c>
      <c r="F84" s="31" t="s">
        <v>140</v>
      </c>
      <c r="G84" s="31" t="s">
        <v>140</v>
      </c>
      <c r="H84" s="32">
        <v>-7.6059999999999999</v>
      </c>
      <c r="I84" s="32">
        <v>7.1199999999999999E-2</v>
      </c>
      <c r="J84" s="32" t="s">
        <v>140</v>
      </c>
      <c r="K84" s="32"/>
      <c r="L84" s="32"/>
      <c r="M84" s="32" t="s">
        <v>140</v>
      </c>
      <c r="N84" s="32">
        <v>4.1592000000000002</v>
      </c>
      <c r="O84" s="33"/>
      <c r="P84" s="32" t="s">
        <v>140</v>
      </c>
      <c r="Q84" s="32">
        <v>1.7183999999999999</v>
      </c>
      <c r="R84" s="32">
        <v>0.60119999999999996</v>
      </c>
      <c r="S84" s="32"/>
      <c r="T84" s="32"/>
      <c r="U84" s="31" t="s">
        <v>46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1" t="s">
        <v>11</v>
      </c>
      <c r="AC84" s="32" t="s">
        <v>140</v>
      </c>
      <c r="AD84" s="32">
        <v>88.741299999999995</v>
      </c>
      <c r="AE84" s="32">
        <v>0.62180000000000002</v>
      </c>
      <c r="AF84" s="32">
        <v>110</v>
      </c>
      <c r="AG84" s="32">
        <v>1390</v>
      </c>
      <c r="AH84" s="32">
        <f t="shared" si="6"/>
        <v>1281</v>
      </c>
      <c r="AI84" s="32">
        <v>160.125</v>
      </c>
      <c r="AJ84" s="32"/>
      <c r="AK84" s="32"/>
      <c r="AL84" s="32" t="s">
        <v>117</v>
      </c>
      <c r="AM84" s="32"/>
      <c r="AN84" s="32">
        <v>1.8746200000000001E-2</v>
      </c>
      <c r="AO84" s="32">
        <v>660</v>
      </c>
      <c r="AP84" s="32">
        <v>1200</v>
      </c>
      <c r="AQ84" s="32">
        <v>800</v>
      </c>
      <c r="AR84" s="32">
        <v>3400</v>
      </c>
      <c r="AS84" s="32">
        <f t="shared" si="4"/>
        <v>540</v>
      </c>
      <c r="AT84" s="32">
        <f t="shared" si="5"/>
        <v>2600</v>
      </c>
      <c r="AU84" s="34">
        <v>1281</v>
      </c>
    </row>
    <row r="85" spans="1:47">
      <c r="A85" s="31" t="s">
        <v>60</v>
      </c>
      <c r="B85" s="31" t="s">
        <v>193</v>
      </c>
      <c r="C85" s="31">
        <v>-14</v>
      </c>
      <c r="D85" s="31" t="s">
        <v>140</v>
      </c>
      <c r="E85" s="31" t="s">
        <v>140</v>
      </c>
      <c r="F85" s="31" t="s">
        <v>53</v>
      </c>
      <c r="G85" s="31" t="s">
        <v>143</v>
      </c>
      <c r="H85" s="32">
        <v>-11.590400000000001</v>
      </c>
      <c r="I85" s="32">
        <v>0.2505</v>
      </c>
      <c r="J85" s="32" t="s">
        <v>143</v>
      </c>
      <c r="K85" s="32">
        <v>-9.4888999999999992</v>
      </c>
      <c r="L85" s="32">
        <v>0.31540000000000001</v>
      </c>
      <c r="M85" s="32" t="s">
        <v>143</v>
      </c>
      <c r="N85" s="32">
        <v>5.0381999999999998</v>
      </c>
      <c r="O85" s="33"/>
      <c r="P85" s="32" t="s">
        <v>143</v>
      </c>
      <c r="Q85" s="32">
        <v>3.1488</v>
      </c>
      <c r="R85" s="32">
        <v>0.38890000000000002</v>
      </c>
      <c r="S85" s="32"/>
      <c r="T85" s="32"/>
      <c r="U85" s="31" t="s">
        <v>54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1" t="s">
        <v>11</v>
      </c>
      <c r="AC85" s="32" t="s">
        <v>140</v>
      </c>
      <c r="AD85" s="32">
        <v>91.462100000000007</v>
      </c>
      <c r="AE85" s="32">
        <v>1.0616000000000001</v>
      </c>
      <c r="AF85" s="32">
        <v>110</v>
      </c>
      <c r="AG85" s="32">
        <v>522</v>
      </c>
      <c r="AH85" s="32">
        <f t="shared" si="6"/>
        <v>413</v>
      </c>
      <c r="AI85" s="32">
        <v>51.625</v>
      </c>
      <c r="AJ85" s="32"/>
      <c r="AK85" s="32"/>
      <c r="AL85" s="32" t="s">
        <v>117</v>
      </c>
      <c r="AM85" s="32"/>
      <c r="AN85" s="32">
        <f>AVERAGE(AN81:AN84)</f>
        <v>1.8653025000000004E-2</v>
      </c>
      <c r="AO85" s="32">
        <v>660</v>
      </c>
      <c r="AP85" s="32">
        <v>1200</v>
      </c>
      <c r="AQ85" s="32">
        <v>800</v>
      </c>
      <c r="AR85" s="32">
        <v>3400</v>
      </c>
      <c r="AS85" s="32">
        <f t="shared" si="4"/>
        <v>540</v>
      </c>
      <c r="AT85" s="32">
        <f t="shared" si="5"/>
        <v>2600</v>
      </c>
      <c r="AU85" s="34">
        <v>413</v>
      </c>
    </row>
    <row r="86" spans="1:47">
      <c r="A86" s="32">
        <v>110113</v>
      </c>
      <c r="B86" s="31" t="s">
        <v>191</v>
      </c>
      <c r="C86" s="31">
        <v>-20</v>
      </c>
      <c r="D86" s="31" t="s">
        <v>140</v>
      </c>
      <c r="E86" s="31" t="s">
        <v>11</v>
      </c>
      <c r="F86" s="31" t="s">
        <v>11</v>
      </c>
      <c r="G86" s="31" t="s">
        <v>140</v>
      </c>
      <c r="H86" s="32">
        <v>-16.2986</v>
      </c>
      <c r="I86" s="32">
        <v>0.20230000000000001</v>
      </c>
      <c r="J86" s="32" t="s">
        <v>140</v>
      </c>
      <c r="K86" s="32">
        <v>-14.0608</v>
      </c>
      <c r="L86" s="32">
        <v>0.23139999999999999</v>
      </c>
      <c r="M86" s="32" t="s">
        <v>11</v>
      </c>
      <c r="N86" s="32"/>
      <c r="O86" s="33"/>
      <c r="P86" s="32" t="s">
        <v>140</v>
      </c>
      <c r="Q86" s="32">
        <v>2.9861</v>
      </c>
      <c r="R86" s="32">
        <v>0.31</v>
      </c>
      <c r="S86" s="32"/>
      <c r="T86" s="32"/>
      <c r="U86" s="31" t="s">
        <v>54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1" t="s">
        <v>11</v>
      </c>
      <c r="AC86" s="32" t="s">
        <v>11</v>
      </c>
      <c r="AD86" s="32"/>
      <c r="AE86" s="32"/>
      <c r="AF86" s="32">
        <v>1100</v>
      </c>
      <c r="AG86" s="32">
        <v>2237</v>
      </c>
      <c r="AH86" s="32">
        <f t="shared" si="6"/>
        <v>1138</v>
      </c>
      <c r="AI86" s="32">
        <v>142.25</v>
      </c>
      <c r="AJ86" s="32"/>
      <c r="AK86" s="32"/>
      <c r="AL86" s="32">
        <v>4.05</v>
      </c>
      <c r="AM86" s="32"/>
      <c r="AN86" s="32">
        <v>1.89053E-2</v>
      </c>
      <c r="AO86" s="32">
        <v>660</v>
      </c>
      <c r="AP86" s="32">
        <v>1200</v>
      </c>
      <c r="AQ86" s="32">
        <v>800</v>
      </c>
      <c r="AR86" s="32">
        <v>3400</v>
      </c>
      <c r="AS86" s="32">
        <f t="shared" si="4"/>
        <v>540</v>
      </c>
      <c r="AT86" s="32">
        <f t="shared" si="5"/>
        <v>2600</v>
      </c>
      <c r="AU86" s="34">
        <v>1138</v>
      </c>
    </row>
    <row r="87" spans="1:47">
      <c r="A87" s="32">
        <v>110124</v>
      </c>
      <c r="B87" s="31" t="s">
        <v>157</v>
      </c>
      <c r="C87" s="31">
        <v>-16</v>
      </c>
      <c r="D87" s="31" t="s">
        <v>140</v>
      </c>
      <c r="E87" s="31" t="s">
        <v>11</v>
      </c>
      <c r="F87" s="31" t="s">
        <v>89</v>
      </c>
      <c r="G87" s="31" t="s">
        <v>140</v>
      </c>
      <c r="H87" s="32">
        <v>-13.0642</v>
      </c>
      <c r="I87" s="32">
        <v>0.22989999999999999</v>
      </c>
      <c r="J87" s="32" t="s">
        <v>140</v>
      </c>
      <c r="K87" s="32">
        <v>-11.0032</v>
      </c>
      <c r="L87" s="32">
        <v>0.26329999999999998</v>
      </c>
      <c r="M87" s="32" t="s">
        <v>140</v>
      </c>
      <c r="N87" s="32">
        <v>2.391</v>
      </c>
      <c r="O87" s="33"/>
      <c r="P87" s="32" t="s">
        <v>140</v>
      </c>
      <c r="Q87" s="32">
        <v>3.0045999999999999</v>
      </c>
      <c r="R87" s="32">
        <v>0.2681</v>
      </c>
      <c r="S87" s="32"/>
      <c r="T87" s="32"/>
      <c r="U87" s="31" t="s">
        <v>54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1" t="s">
        <v>11</v>
      </c>
      <c r="AC87" s="32" t="s">
        <v>140</v>
      </c>
      <c r="AD87" s="32">
        <v>84.666899999999998</v>
      </c>
      <c r="AE87" s="32">
        <v>2.3904999999999998</v>
      </c>
      <c r="AF87" s="32">
        <v>400</v>
      </c>
      <c r="AG87" s="32">
        <v>931</v>
      </c>
      <c r="AH87" s="32">
        <f t="shared" si="6"/>
        <v>532</v>
      </c>
      <c r="AI87" s="32">
        <v>66.5</v>
      </c>
      <c r="AJ87" s="32"/>
      <c r="AK87" s="32"/>
      <c r="AL87" s="32">
        <v>4.05</v>
      </c>
      <c r="AM87" s="32"/>
      <c r="AN87" s="32">
        <v>1.81475E-2</v>
      </c>
      <c r="AO87" s="32">
        <v>660</v>
      </c>
      <c r="AP87" s="32">
        <v>1200</v>
      </c>
      <c r="AQ87" s="32">
        <v>800</v>
      </c>
      <c r="AR87" s="32">
        <v>3400</v>
      </c>
      <c r="AS87" s="32">
        <f t="shared" si="4"/>
        <v>540</v>
      </c>
      <c r="AT87" s="32">
        <f t="shared" si="5"/>
        <v>2600</v>
      </c>
      <c r="AU87" s="34">
        <v>532</v>
      </c>
    </row>
    <row r="88" spans="1:47">
      <c r="A88" s="32">
        <v>110216</v>
      </c>
      <c r="B88" s="31" t="s">
        <v>158</v>
      </c>
      <c r="C88" s="31">
        <v>-17.5</v>
      </c>
      <c r="D88" s="31" t="s">
        <v>140</v>
      </c>
      <c r="E88" s="31" t="s">
        <v>11</v>
      </c>
      <c r="F88" s="31" t="s">
        <v>100</v>
      </c>
      <c r="G88" s="31" t="s">
        <v>143</v>
      </c>
      <c r="H88" s="32">
        <v>-14.382099999999999</v>
      </c>
      <c r="I88" s="32">
        <v>0.19589999999999999</v>
      </c>
      <c r="J88" s="32" t="s">
        <v>143</v>
      </c>
      <c r="K88" s="32">
        <v>-12.209899999999999</v>
      </c>
      <c r="L88" s="32">
        <v>0.22789999999999999</v>
      </c>
      <c r="M88" s="32" t="s">
        <v>143</v>
      </c>
      <c r="N88" s="32">
        <v>2.4921000000000002</v>
      </c>
      <c r="O88" s="33">
        <v>1.2129999999999999E-4</v>
      </c>
      <c r="P88" s="32" t="s">
        <v>143</v>
      </c>
      <c r="Q88" s="32">
        <v>3.0131000000000001</v>
      </c>
      <c r="R88" s="32">
        <v>0.3619</v>
      </c>
      <c r="S88" s="32">
        <v>0.95</v>
      </c>
      <c r="T88" s="32">
        <v>0.03</v>
      </c>
      <c r="U88" s="31" t="s">
        <v>54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1" t="s">
        <v>11</v>
      </c>
      <c r="AC88" s="32" t="s">
        <v>55</v>
      </c>
      <c r="AD88" s="32">
        <v>86.5</v>
      </c>
      <c r="AE88" s="32">
        <v>0.9</v>
      </c>
      <c r="AF88" s="32">
        <v>72</v>
      </c>
      <c r="AG88" s="32">
        <v>503</v>
      </c>
      <c r="AH88" s="32">
        <f t="shared" si="6"/>
        <v>432</v>
      </c>
      <c r="AI88" s="32">
        <f>AH88/8</f>
        <v>54</v>
      </c>
      <c r="AJ88" s="32">
        <v>2163</v>
      </c>
      <c r="AK88" s="32">
        <v>15274</v>
      </c>
      <c r="AL88" s="37">
        <f>(AK88-AJ88)/AI88/60</f>
        <v>4.0466049382716047</v>
      </c>
      <c r="AM88" s="32">
        <v>3498</v>
      </c>
      <c r="AN88" s="32">
        <f>62.5/AM88</f>
        <v>1.786735277301315E-2</v>
      </c>
      <c r="AO88" s="32">
        <v>650</v>
      </c>
      <c r="AP88" s="32">
        <v>1251</v>
      </c>
      <c r="AQ88" s="32">
        <v>846</v>
      </c>
      <c r="AR88" s="32">
        <v>3353</v>
      </c>
      <c r="AS88" s="32">
        <f t="shared" si="4"/>
        <v>601</v>
      </c>
      <c r="AT88" s="32">
        <f t="shared" si="5"/>
        <v>2507</v>
      </c>
      <c r="AU88" s="34">
        <v>432</v>
      </c>
    </row>
    <row r="89" spans="1:47">
      <c r="A89" s="32">
        <v>110217</v>
      </c>
      <c r="B89" s="31" t="s">
        <v>159</v>
      </c>
      <c r="C89" s="31">
        <v>-17.5</v>
      </c>
      <c r="D89" s="31" t="s">
        <v>140</v>
      </c>
      <c r="E89" s="31" t="s">
        <v>94</v>
      </c>
      <c r="F89" s="31" t="s">
        <v>53</v>
      </c>
      <c r="G89" s="31" t="s">
        <v>143</v>
      </c>
      <c r="H89" s="32">
        <v>-14.380100000000001</v>
      </c>
      <c r="I89" s="32">
        <v>0.20419999999999999</v>
      </c>
      <c r="J89" s="32" t="s">
        <v>143</v>
      </c>
      <c r="K89" s="32">
        <v>-12.360900000000001</v>
      </c>
      <c r="L89" s="32">
        <v>0.22020000000000001</v>
      </c>
      <c r="M89" s="32" t="s">
        <v>143</v>
      </c>
      <c r="N89" s="32">
        <v>1.1382000000000001</v>
      </c>
      <c r="O89" s="33"/>
      <c r="P89" s="32" t="s">
        <v>143</v>
      </c>
      <c r="Q89" s="32">
        <v>3.0108000000000001</v>
      </c>
      <c r="R89" s="32">
        <v>0.35070000000000001</v>
      </c>
      <c r="S89" s="32"/>
      <c r="T89" s="32"/>
      <c r="U89" s="31" t="s">
        <v>54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1" t="s">
        <v>11</v>
      </c>
      <c r="AC89" s="32" t="s">
        <v>55</v>
      </c>
      <c r="AD89" s="32">
        <v>87.911000000000001</v>
      </c>
      <c r="AE89" s="32">
        <v>1.5452999999999999</v>
      </c>
      <c r="AF89" s="32">
        <v>1</v>
      </c>
      <c r="AG89" s="32">
        <v>534</v>
      </c>
      <c r="AH89" s="32">
        <f t="shared" si="6"/>
        <v>534</v>
      </c>
      <c r="AI89" s="32">
        <v>66.875</v>
      </c>
      <c r="AJ89" s="32"/>
      <c r="AK89" s="32"/>
      <c r="AL89" s="32">
        <v>4.05</v>
      </c>
      <c r="AM89" s="32"/>
      <c r="AN89" s="32">
        <v>1.7842E-2</v>
      </c>
      <c r="AO89" s="32">
        <f>INT(AVERAGE(AO90:AO99))</f>
        <v>643</v>
      </c>
      <c r="AP89" s="32">
        <f>INT(AVERAGE(AP90:AP99))</f>
        <v>1222</v>
      </c>
      <c r="AQ89" s="32">
        <f>INT(AVERAGE(AQ90:AQ99))</f>
        <v>885</v>
      </c>
      <c r="AR89" s="32">
        <f>INT(AVERAGE(AR90:AR99))</f>
        <v>3385</v>
      </c>
      <c r="AS89" s="32">
        <f t="shared" si="4"/>
        <v>579</v>
      </c>
      <c r="AT89" s="32">
        <f t="shared" si="5"/>
        <v>2500</v>
      </c>
      <c r="AU89" s="34">
        <v>534</v>
      </c>
    </row>
    <row r="90" spans="1:47">
      <c r="A90" s="32">
        <v>110222</v>
      </c>
      <c r="B90" s="31" t="s">
        <v>160</v>
      </c>
      <c r="C90" s="31">
        <v>-22</v>
      </c>
      <c r="D90" s="31" t="s">
        <v>140</v>
      </c>
      <c r="E90" s="31" t="s">
        <v>11</v>
      </c>
      <c r="F90" s="31" t="s">
        <v>53</v>
      </c>
      <c r="G90" s="31" t="s">
        <v>140</v>
      </c>
      <c r="H90" s="32">
        <v>-17.9376</v>
      </c>
      <c r="I90" s="32">
        <v>0.21079999999999999</v>
      </c>
      <c r="J90" s="32" t="s">
        <v>140</v>
      </c>
      <c r="K90" s="32">
        <v>-15.582599999999999</v>
      </c>
      <c r="L90" s="32">
        <v>0.28849999999999998</v>
      </c>
      <c r="M90" s="32" t="s">
        <v>55</v>
      </c>
      <c r="N90" s="32">
        <v>1.1084000000000001</v>
      </c>
      <c r="O90" s="33">
        <v>3.0134999999999999E-5</v>
      </c>
      <c r="P90" s="32" t="s">
        <v>140</v>
      </c>
      <c r="Q90" s="32">
        <v>3.0142000000000002</v>
      </c>
      <c r="R90" s="32">
        <v>0.55500000000000005</v>
      </c>
      <c r="S90" s="32">
        <v>0.95</v>
      </c>
      <c r="T90" s="32">
        <v>0.03</v>
      </c>
      <c r="U90" s="31" t="s">
        <v>54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1" t="s">
        <v>11</v>
      </c>
      <c r="AC90" s="32" t="s">
        <v>55</v>
      </c>
      <c r="AD90" s="32">
        <v>82.1</v>
      </c>
      <c r="AE90" s="32">
        <v>1.3</v>
      </c>
      <c r="AF90" s="32">
        <v>37</v>
      </c>
      <c r="AG90" s="32">
        <v>700</v>
      </c>
      <c r="AH90" s="32">
        <f t="shared" si="6"/>
        <v>664</v>
      </c>
      <c r="AI90" s="32">
        <f t="shared" ref="AI90:AI130" si="7">AH90/8</f>
        <v>83</v>
      </c>
      <c r="AJ90" s="32">
        <v>1096.31</v>
      </c>
      <c r="AK90" s="32">
        <v>21246.799999999999</v>
      </c>
      <c r="AL90" s="37">
        <f t="shared" ref="AL90:AL99" si="8">(AK90-AJ90)/AI90/60</f>
        <v>4.0462831325301201</v>
      </c>
      <c r="AM90" s="32">
        <v>3515</v>
      </c>
      <c r="AN90" s="32">
        <f t="shared" ref="AN90:AN99" si="9">62.5/AM90</f>
        <v>1.7780938833570414E-2</v>
      </c>
      <c r="AO90" s="32">
        <v>655</v>
      </c>
      <c r="AP90" s="32">
        <v>1268</v>
      </c>
      <c r="AQ90" s="32">
        <v>847</v>
      </c>
      <c r="AR90" s="32">
        <v>3389</v>
      </c>
      <c r="AS90" s="32">
        <f t="shared" si="4"/>
        <v>613</v>
      </c>
      <c r="AT90" s="32">
        <f t="shared" si="5"/>
        <v>2542</v>
      </c>
      <c r="AU90" s="34">
        <v>664</v>
      </c>
    </row>
    <row r="91" spans="1:47">
      <c r="A91" s="32">
        <v>110223</v>
      </c>
      <c r="B91" s="31" t="s">
        <v>161</v>
      </c>
      <c r="C91" s="31">
        <v>-17</v>
      </c>
      <c r="D91" s="31" t="s">
        <v>140</v>
      </c>
      <c r="E91" s="31" t="s">
        <v>11</v>
      </c>
      <c r="F91" s="31" t="s">
        <v>53</v>
      </c>
      <c r="G91" s="31" t="s">
        <v>140</v>
      </c>
      <c r="H91" s="32">
        <v>-14.067299999999999</v>
      </c>
      <c r="I91" s="32">
        <v>0.19639999999999999</v>
      </c>
      <c r="J91" s="32" t="s">
        <v>140</v>
      </c>
      <c r="K91" s="32">
        <v>-12.048500000000001</v>
      </c>
      <c r="L91" s="32">
        <v>0.2276</v>
      </c>
      <c r="M91" s="32" t="s">
        <v>55</v>
      </c>
      <c r="N91" s="32">
        <v>2.4870000000000001</v>
      </c>
      <c r="O91" s="33">
        <v>1.3273000000000001E-4</v>
      </c>
      <c r="P91" s="32" t="s">
        <v>140</v>
      </c>
      <c r="Q91" s="32">
        <v>2.9956999999999998</v>
      </c>
      <c r="R91" s="32">
        <v>0.23080000000000001</v>
      </c>
      <c r="S91" s="32">
        <v>0.95</v>
      </c>
      <c r="T91" s="32">
        <v>0.03</v>
      </c>
      <c r="U91" s="31" t="s">
        <v>54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1" t="s">
        <v>11</v>
      </c>
      <c r="AC91" s="32" t="s">
        <v>55</v>
      </c>
      <c r="AD91" s="32">
        <v>85.45</v>
      </c>
      <c r="AE91" s="32">
        <v>0.95</v>
      </c>
      <c r="AF91" s="32">
        <v>109</v>
      </c>
      <c r="AG91" s="32">
        <v>524</v>
      </c>
      <c r="AH91" s="32">
        <f t="shared" si="6"/>
        <v>416</v>
      </c>
      <c r="AI91" s="32">
        <f t="shared" si="7"/>
        <v>52</v>
      </c>
      <c r="AJ91" s="32">
        <v>3284.5</v>
      </c>
      <c r="AK91" s="32">
        <v>15898.5</v>
      </c>
      <c r="AL91" s="37">
        <f t="shared" si="8"/>
        <v>4.0429487179487174</v>
      </c>
      <c r="AM91" s="32">
        <v>3507</v>
      </c>
      <c r="AN91" s="32">
        <f t="shared" si="9"/>
        <v>1.7821499857428001E-2</v>
      </c>
      <c r="AO91" s="32">
        <v>599</v>
      </c>
      <c r="AP91" s="32">
        <v>1185</v>
      </c>
      <c r="AQ91" s="32">
        <v>866</v>
      </c>
      <c r="AR91" s="32">
        <v>3395</v>
      </c>
      <c r="AS91" s="32">
        <f t="shared" si="4"/>
        <v>586</v>
      </c>
      <c r="AT91" s="32">
        <f t="shared" si="5"/>
        <v>2529</v>
      </c>
      <c r="AU91" s="34">
        <v>416</v>
      </c>
    </row>
    <row r="92" spans="1:47">
      <c r="A92" s="32">
        <v>110301</v>
      </c>
      <c r="B92" s="31" t="s">
        <v>162</v>
      </c>
      <c r="C92" s="31">
        <v>-16</v>
      </c>
      <c r="D92" s="31" t="s">
        <v>140</v>
      </c>
      <c r="E92" s="31" t="s">
        <v>11</v>
      </c>
      <c r="F92" s="31" t="s">
        <v>140</v>
      </c>
      <c r="G92" s="31" t="s">
        <v>140</v>
      </c>
      <c r="H92" s="32">
        <v>-13.2163</v>
      </c>
      <c r="I92" s="32">
        <v>0.22919999999999999</v>
      </c>
      <c r="J92" s="32" t="s">
        <v>140</v>
      </c>
      <c r="K92" s="32">
        <v>-11.2562</v>
      </c>
      <c r="L92" s="32">
        <v>0.31</v>
      </c>
      <c r="M92" s="32" t="s">
        <v>143</v>
      </c>
      <c r="N92" s="32">
        <v>2.4279999999999999</v>
      </c>
      <c r="O92" s="33">
        <v>7.4177999999999994E-5</v>
      </c>
      <c r="P92" s="32" t="s">
        <v>140</v>
      </c>
      <c r="Q92" s="32">
        <v>3.0247000000000002</v>
      </c>
      <c r="R92" s="32">
        <v>0.25190000000000001</v>
      </c>
      <c r="S92" s="32">
        <v>0.95</v>
      </c>
      <c r="T92" s="32">
        <v>0.03</v>
      </c>
      <c r="U92" s="31" t="s">
        <v>54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1" t="s">
        <v>11</v>
      </c>
      <c r="AC92" s="32" t="s">
        <v>55</v>
      </c>
      <c r="AD92" s="32">
        <v>86.45</v>
      </c>
      <c r="AE92" s="32">
        <v>1.75</v>
      </c>
      <c r="AF92" s="32">
        <v>125</v>
      </c>
      <c r="AG92" s="32">
        <v>700</v>
      </c>
      <c r="AH92" s="32">
        <f t="shared" si="6"/>
        <v>576</v>
      </c>
      <c r="AI92" s="32">
        <f t="shared" si="7"/>
        <v>72</v>
      </c>
      <c r="AJ92" s="32">
        <v>3772.89</v>
      </c>
      <c r="AK92" s="32">
        <v>21315</v>
      </c>
      <c r="AL92" s="37">
        <f t="shared" si="8"/>
        <v>4.0606736111111115</v>
      </c>
      <c r="AM92" s="32">
        <v>3551</v>
      </c>
      <c r="AN92" s="32">
        <f t="shared" si="9"/>
        <v>1.7600675865953253E-2</v>
      </c>
      <c r="AO92" s="32">
        <v>627</v>
      </c>
      <c r="AP92" s="32">
        <v>1227</v>
      </c>
      <c r="AQ92" s="32">
        <v>827</v>
      </c>
      <c r="AR92" s="32">
        <v>3413</v>
      </c>
      <c r="AS92" s="32">
        <f t="shared" si="4"/>
        <v>600</v>
      </c>
      <c r="AT92" s="32">
        <f t="shared" si="5"/>
        <v>2586</v>
      </c>
      <c r="AU92" s="34">
        <v>576</v>
      </c>
    </row>
    <row r="93" spans="1:47">
      <c r="A93" s="32">
        <v>110303</v>
      </c>
      <c r="B93" s="31" t="s">
        <v>163</v>
      </c>
      <c r="C93" s="31">
        <v>-18</v>
      </c>
      <c r="D93" s="31" t="s">
        <v>140</v>
      </c>
      <c r="E93" s="31" t="s">
        <v>11</v>
      </c>
      <c r="F93" s="31" t="s">
        <v>140</v>
      </c>
      <c r="G93" s="31" t="s">
        <v>140</v>
      </c>
      <c r="H93" s="32">
        <v>-14.9214</v>
      </c>
      <c r="I93" s="32">
        <v>0.23719999999999999</v>
      </c>
      <c r="J93" s="32" t="s">
        <v>140</v>
      </c>
      <c r="K93" s="32">
        <v>-12.794499999999999</v>
      </c>
      <c r="L93" s="32">
        <v>0.33450000000000002</v>
      </c>
      <c r="M93" s="32" t="s">
        <v>55</v>
      </c>
      <c r="N93" s="32">
        <v>1.7441</v>
      </c>
      <c r="O93" s="33">
        <v>1.1772E-4</v>
      </c>
      <c r="P93" s="32" t="s">
        <v>140</v>
      </c>
      <c r="Q93" s="32">
        <v>3.0085000000000002</v>
      </c>
      <c r="R93" s="32">
        <v>0.30830000000000002</v>
      </c>
      <c r="S93" s="32">
        <v>0.95</v>
      </c>
      <c r="T93" s="32">
        <v>0.03</v>
      </c>
      <c r="U93" s="31" t="s">
        <v>54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1" t="s">
        <v>11</v>
      </c>
      <c r="AC93" s="32" t="s">
        <v>55</v>
      </c>
      <c r="AD93" s="32">
        <v>84.5</v>
      </c>
      <c r="AE93" s="32">
        <v>1.1000000000000001</v>
      </c>
      <c r="AF93" s="32">
        <v>110</v>
      </c>
      <c r="AG93" s="32">
        <v>445</v>
      </c>
      <c r="AH93" s="32">
        <f t="shared" si="6"/>
        <v>336</v>
      </c>
      <c r="AI93" s="32">
        <f t="shared" si="7"/>
        <v>42</v>
      </c>
      <c r="AJ93" s="32">
        <v>3314.33</v>
      </c>
      <c r="AK93" s="32">
        <v>13490.8</v>
      </c>
      <c r="AL93" s="37">
        <f t="shared" si="8"/>
        <v>4.0382817460317462</v>
      </c>
      <c r="AM93" s="32">
        <v>3427</v>
      </c>
      <c r="AN93" s="32">
        <f t="shared" si="9"/>
        <v>1.8237525532535746E-2</v>
      </c>
      <c r="AO93" s="32">
        <v>669</v>
      </c>
      <c r="AP93" s="32">
        <v>1251</v>
      </c>
      <c r="AQ93" s="32">
        <v>887</v>
      </c>
      <c r="AR93" s="32">
        <v>3377</v>
      </c>
      <c r="AS93" s="32">
        <f t="shared" si="4"/>
        <v>582</v>
      </c>
      <c r="AT93" s="32">
        <f t="shared" si="5"/>
        <v>2490</v>
      </c>
      <c r="AU93" s="34">
        <v>336</v>
      </c>
    </row>
    <row r="94" spans="1:47">
      <c r="A94" s="32">
        <v>110304</v>
      </c>
      <c r="B94" s="31" t="s">
        <v>164</v>
      </c>
      <c r="C94" s="31">
        <v>-18</v>
      </c>
      <c r="D94" s="31" t="s">
        <v>140</v>
      </c>
      <c r="E94" s="31" t="s">
        <v>11</v>
      </c>
      <c r="F94" s="31" t="s">
        <v>140</v>
      </c>
      <c r="G94" s="31" t="s">
        <v>140</v>
      </c>
      <c r="H94" s="32">
        <v>-14.827199999999999</v>
      </c>
      <c r="I94" s="32">
        <v>0.25480000000000003</v>
      </c>
      <c r="J94" s="32" t="s">
        <v>140</v>
      </c>
      <c r="K94" s="32">
        <v>-12.649100000000001</v>
      </c>
      <c r="L94" s="32">
        <v>0.37230000000000002</v>
      </c>
      <c r="M94" s="32" t="s">
        <v>55</v>
      </c>
      <c r="N94" s="32">
        <v>2.8584000000000001</v>
      </c>
      <c r="O94" s="33">
        <v>1.8338999999999999E-4</v>
      </c>
      <c r="P94" s="32" t="s">
        <v>140</v>
      </c>
      <c r="Q94" s="32">
        <v>3.0125999999999999</v>
      </c>
      <c r="R94" s="32">
        <v>0.25629999999999997</v>
      </c>
      <c r="S94" s="32">
        <v>0.95</v>
      </c>
      <c r="T94" s="32">
        <v>0.03</v>
      </c>
      <c r="U94" s="31" t="s">
        <v>54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1" t="s">
        <v>11</v>
      </c>
      <c r="AC94" s="32" t="s">
        <v>55</v>
      </c>
      <c r="AD94" s="32">
        <v>85.5</v>
      </c>
      <c r="AE94" s="32">
        <v>2.1</v>
      </c>
      <c r="AF94" s="32">
        <v>139</v>
      </c>
      <c r="AG94" s="32">
        <v>674</v>
      </c>
      <c r="AH94" s="32">
        <f t="shared" si="6"/>
        <v>536</v>
      </c>
      <c r="AI94" s="32">
        <f t="shared" si="7"/>
        <v>67</v>
      </c>
      <c r="AJ94" s="32">
        <v>4198</v>
      </c>
      <c r="AK94" s="32">
        <v>20460.5</v>
      </c>
      <c r="AL94" s="37">
        <f t="shared" si="8"/>
        <v>4.0453980099502491</v>
      </c>
      <c r="AM94" s="32">
        <v>3377</v>
      </c>
      <c r="AN94" s="32">
        <f t="shared" si="9"/>
        <v>1.8507551080840984E-2</v>
      </c>
      <c r="AO94" s="32">
        <v>639</v>
      </c>
      <c r="AP94" s="32">
        <v>1203</v>
      </c>
      <c r="AQ94" s="32">
        <v>917</v>
      </c>
      <c r="AR94" s="32">
        <v>3377</v>
      </c>
      <c r="AS94" s="32">
        <f t="shared" si="4"/>
        <v>564</v>
      </c>
      <c r="AT94" s="32">
        <f t="shared" si="5"/>
        <v>2460</v>
      </c>
      <c r="AU94" s="34">
        <v>536</v>
      </c>
    </row>
    <row r="95" spans="1:47">
      <c r="A95" s="32">
        <v>110308</v>
      </c>
      <c r="B95" s="31" t="s">
        <v>165</v>
      </c>
      <c r="C95" s="31">
        <v>-18</v>
      </c>
      <c r="D95" s="31" t="s">
        <v>140</v>
      </c>
      <c r="E95" s="31" t="s">
        <v>11</v>
      </c>
      <c r="F95" s="31" t="s">
        <v>140</v>
      </c>
      <c r="G95" s="31" t="s">
        <v>140</v>
      </c>
      <c r="H95" s="32">
        <v>-14.8232</v>
      </c>
      <c r="I95" s="32">
        <v>0.218</v>
      </c>
      <c r="J95" s="32" t="s">
        <v>140</v>
      </c>
      <c r="K95" s="32">
        <v>-12.6374</v>
      </c>
      <c r="L95" s="32">
        <v>0.27850000000000003</v>
      </c>
      <c r="M95" s="32" t="s">
        <v>55</v>
      </c>
      <c r="N95" s="32">
        <v>0.81499999999999995</v>
      </c>
      <c r="O95" s="33">
        <v>2.2266999999999999E-5</v>
      </c>
      <c r="P95" s="32" t="s">
        <v>140</v>
      </c>
      <c r="Q95" s="32">
        <v>2.9691999999999998</v>
      </c>
      <c r="R95" s="32">
        <v>0.69199999999999995</v>
      </c>
      <c r="S95" s="32">
        <v>0.95</v>
      </c>
      <c r="T95" s="32">
        <v>0.03</v>
      </c>
      <c r="U95" s="31" t="s">
        <v>54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1" t="s">
        <v>11</v>
      </c>
      <c r="AC95" s="32" t="s">
        <v>55</v>
      </c>
      <c r="AD95" s="32">
        <v>84.85</v>
      </c>
      <c r="AE95" s="32">
        <v>0.85</v>
      </c>
      <c r="AF95" s="32">
        <v>16</v>
      </c>
      <c r="AG95" s="32">
        <v>943</v>
      </c>
      <c r="AH95" s="32">
        <f t="shared" si="6"/>
        <v>928</v>
      </c>
      <c r="AI95" s="32">
        <f t="shared" si="7"/>
        <v>116</v>
      </c>
      <c r="AJ95" s="32">
        <v>460.48399999999998</v>
      </c>
      <c r="AK95" s="32">
        <v>28699.9</v>
      </c>
      <c r="AL95" s="37">
        <f t="shared" si="8"/>
        <v>4.057387356321839</v>
      </c>
      <c r="AM95" s="32">
        <v>3438</v>
      </c>
      <c r="AN95" s="32">
        <f t="shared" si="9"/>
        <v>1.8179173938336242E-2</v>
      </c>
      <c r="AO95" s="32">
        <v>633</v>
      </c>
      <c r="AP95" s="32">
        <v>1209</v>
      </c>
      <c r="AQ95" s="32">
        <v>882</v>
      </c>
      <c r="AR95" s="32">
        <v>3383</v>
      </c>
      <c r="AS95" s="32">
        <f t="shared" si="4"/>
        <v>576</v>
      </c>
      <c r="AT95" s="32">
        <f t="shared" si="5"/>
        <v>2501</v>
      </c>
      <c r="AU95" s="34">
        <v>928</v>
      </c>
    </row>
    <row r="96" spans="1:47">
      <c r="A96" s="32">
        <v>110309</v>
      </c>
      <c r="B96" s="31" t="s">
        <v>166</v>
      </c>
      <c r="C96" s="31">
        <v>-18</v>
      </c>
      <c r="D96" s="31" t="s">
        <v>140</v>
      </c>
      <c r="E96" s="31" t="s">
        <v>11</v>
      </c>
      <c r="F96" s="31" t="s">
        <v>140</v>
      </c>
      <c r="G96" s="31" t="s">
        <v>140</v>
      </c>
      <c r="H96" s="32">
        <v>-14.7837</v>
      </c>
      <c r="I96" s="32">
        <v>0.24909999999999999</v>
      </c>
      <c r="J96" s="32" t="s">
        <v>140</v>
      </c>
      <c r="K96" s="32">
        <v>-12.5428</v>
      </c>
      <c r="L96" s="32">
        <v>0.36480000000000001</v>
      </c>
      <c r="M96" s="32" t="s">
        <v>55</v>
      </c>
      <c r="N96" s="32">
        <v>3.2713000000000001</v>
      </c>
      <c r="O96" s="33">
        <v>1.0522E-4</v>
      </c>
      <c r="P96" s="32" t="s">
        <v>140</v>
      </c>
      <c r="Q96" s="32">
        <v>3.0131000000000001</v>
      </c>
      <c r="R96" s="32">
        <v>0.26650000000000001</v>
      </c>
      <c r="S96" s="32">
        <v>0.95</v>
      </c>
      <c r="T96" s="32">
        <v>0.03</v>
      </c>
      <c r="U96" s="31" t="s">
        <v>54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1" t="s">
        <v>11</v>
      </c>
      <c r="AC96" s="32" t="s">
        <v>55</v>
      </c>
      <c r="AD96" s="32">
        <v>86.55</v>
      </c>
      <c r="AE96" s="32">
        <v>1.85</v>
      </c>
      <c r="AF96" s="32">
        <v>145</v>
      </c>
      <c r="AG96" s="32">
        <v>800</v>
      </c>
      <c r="AH96" s="32">
        <f t="shared" si="6"/>
        <v>656</v>
      </c>
      <c r="AI96" s="32">
        <f t="shared" si="7"/>
        <v>82</v>
      </c>
      <c r="AJ96" s="32">
        <v>4380.5</v>
      </c>
      <c r="AK96" s="32">
        <v>24354.5</v>
      </c>
      <c r="AL96" s="37">
        <f t="shared" si="8"/>
        <v>4.0597560975609754</v>
      </c>
      <c r="AM96" s="32">
        <v>3388</v>
      </c>
      <c r="AN96" s="32">
        <f t="shared" si="9"/>
        <v>1.8447461629279811E-2</v>
      </c>
      <c r="AO96" s="32">
        <v>633</v>
      </c>
      <c r="AP96" s="32">
        <v>1197</v>
      </c>
      <c r="AQ96" s="32">
        <v>898</v>
      </c>
      <c r="AR96" s="32">
        <v>3353</v>
      </c>
      <c r="AS96" s="32">
        <f t="shared" si="4"/>
        <v>564</v>
      </c>
      <c r="AT96" s="32">
        <f t="shared" si="5"/>
        <v>2455</v>
      </c>
      <c r="AU96" s="34">
        <v>656</v>
      </c>
    </row>
    <row r="97" spans="1:47">
      <c r="A97" s="32">
        <v>110310</v>
      </c>
      <c r="B97" s="31" t="s">
        <v>167</v>
      </c>
      <c r="C97" s="31">
        <v>-18</v>
      </c>
      <c r="D97" s="31" t="s">
        <v>140</v>
      </c>
      <c r="E97" s="31" t="s">
        <v>11</v>
      </c>
      <c r="F97" s="31" t="s">
        <v>140</v>
      </c>
      <c r="G97" s="31" t="s">
        <v>140</v>
      </c>
      <c r="H97" s="32">
        <v>-14.9259</v>
      </c>
      <c r="I97" s="32">
        <v>0.2424</v>
      </c>
      <c r="J97" s="32" t="s">
        <v>140</v>
      </c>
      <c r="K97" s="32">
        <v>-12.861599999999999</v>
      </c>
      <c r="L97" s="32">
        <v>0.32129999999999997</v>
      </c>
      <c r="M97" s="32" t="s">
        <v>55</v>
      </c>
      <c r="N97" s="32">
        <v>1.3855999999999999</v>
      </c>
      <c r="O97" s="33">
        <v>5.0189999999999999E-5</v>
      </c>
      <c r="P97" s="32" t="s">
        <v>140</v>
      </c>
      <c r="Q97" s="32">
        <v>2.9079999999999999</v>
      </c>
      <c r="R97" s="32">
        <v>0.69889999999999997</v>
      </c>
      <c r="S97" s="32">
        <v>0.95</v>
      </c>
      <c r="T97" s="32">
        <v>0.03</v>
      </c>
      <c r="U97" s="31" t="s">
        <v>54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1" t="s">
        <v>11</v>
      </c>
      <c r="AC97" s="32" t="s">
        <v>55</v>
      </c>
      <c r="AD97" s="32">
        <v>87.55</v>
      </c>
      <c r="AE97" s="32">
        <v>1.35</v>
      </c>
      <c r="AF97" s="32">
        <v>28</v>
      </c>
      <c r="AG97" s="32">
        <v>315</v>
      </c>
      <c r="AH97" s="32">
        <f t="shared" si="6"/>
        <v>288</v>
      </c>
      <c r="AI97" s="32">
        <f t="shared" si="7"/>
        <v>36</v>
      </c>
      <c r="AJ97" s="32">
        <v>825.46900000000005</v>
      </c>
      <c r="AK97" s="32">
        <v>9548.4699999999993</v>
      </c>
      <c r="AL97" s="37">
        <f t="shared" si="8"/>
        <v>4.0384263888888894</v>
      </c>
      <c r="AM97" s="32">
        <v>3404</v>
      </c>
      <c r="AN97" s="32">
        <f t="shared" si="9"/>
        <v>1.836075205640423E-2</v>
      </c>
      <c r="AO97" s="32">
        <v>639</v>
      </c>
      <c r="AP97" s="32">
        <v>1215</v>
      </c>
      <c r="AQ97" s="32">
        <v>912</v>
      </c>
      <c r="AR97" s="32">
        <v>3395</v>
      </c>
      <c r="AS97" s="32">
        <f t="shared" si="4"/>
        <v>576</v>
      </c>
      <c r="AT97" s="32">
        <f t="shared" si="5"/>
        <v>2483</v>
      </c>
      <c r="AU97" s="34">
        <v>288</v>
      </c>
    </row>
    <row r="98" spans="1:47">
      <c r="A98" s="32">
        <v>110311</v>
      </c>
      <c r="B98" s="31" t="s">
        <v>168</v>
      </c>
      <c r="C98" s="31">
        <v>-18</v>
      </c>
      <c r="D98" s="31" t="s">
        <v>140</v>
      </c>
      <c r="E98" s="31" t="s">
        <v>11</v>
      </c>
      <c r="F98" s="31" t="s">
        <v>140</v>
      </c>
      <c r="G98" s="31" t="s">
        <v>140</v>
      </c>
      <c r="H98" s="32">
        <v>-14.901400000000001</v>
      </c>
      <c r="I98" s="32">
        <v>0.22650000000000001</v>
      </c>
      <c r="J98" s="32" t="s">
        <v>140</v>
      </c>
      <c r="K98" s="32">
        <v>-12.752700000000001</v>
      </c>
      <c r="L98" s="32">
        <v>0.3135</v>
      </c>
      <c r="M98" s="32" t="s">
        <v>55</v>
      </c>
      <c r="N98" s="32">
        <v>2.0503999999999998</v>
      </c>
      <c r="O98" s="33">
        <v>5.7284999999999998E-5</v>
      </c>
      <c r="P98" s="32" t="s">
        <v>140</v>
      </c>
      <c r="Q98" s="32">
        <v>2.9243000000000001</v>
      </c>
      <c r="R98" s="32">
        <v>0.62980000000000003</v>
      </c>
      <c r="S98" s="32">
        <v>0.95</v>
      </c>
      <c r="T98" s="32">
        <v>0.03</v>
      </c>
      <c r="U98" s="31" t="s">
        <v>54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1" t="s">
        <v>11</v>
      </c>
      <c r="AC98" s="32" t="s">
        <v>55</v>
      </c>
      <c r="AD98" s="32">
        <v>87.9</v>
      </c>
      <c r="AE98" s="32">
        <v>1.6</v>
      </c>
      <c r="AF98" s="32">
        <v>38</v>
      </c>
      <c r="AG98" s="32">
        <v>437</v>
      </c>
      <c r="AH98" s="32">
        <f t="shared" si="6"/>
        <v>400</v>
      </c>
      <c r="AI98" s="32">
        <f t="shared" si="7"/>
        <v>50</v>
      </c>
      <c r="AJ98" s="32">
        <v>1129.5</v>
      </c>
      <c r="AK98" s="32">
        <v>13262</v>
      </c>
      <c r="AL98" s="37">
        <f t="shared" si="8"/>
        <v>4.0441666666666665</v>
      </c>
      <c r="AM98" s="32">
        <v>3383</v>
      </c>
      <c r="AN98" s="32">
        <f t="shared" si="9"/>
        <v>1.8474726574046703E-2</v>
      </c>
      <c r="AO98" s="32">
        <v>675</v>
      </c>
      <c r="AP98" s="32">
        <v>1245</v>
      </c>
      <c r="AQ98" s="32">
        <v>910</v>
      </c>
      <c r="AR98" s="32">
        <v>3389</v>
      </c>
      <c r="AS98" s="32">
        <f t="shared" si="4"/>
        <v>570</v>
      </c>
      <c r="AT98" s="32">
        <f t="shared" si="5"/>
        <v>2479</v>
      </c>
      <c r="AU98" s="34">
        <v>400</v>
      </c>
    </row>
    <row r="99" spans="1:47">
      <c r="A99" s="32">
        <v>110312</v>
      </c>
      <c r="B99" s="31" t="s">
        <v>169</v>
      </c>
      <c r="C99" s="31">
        <v>-18</v>
      </c>
      <c r="D99" s="31" t="s">
        <v>140</v>
      </c>
      <c r="E99" s="31" t="s">
        <v>11</v>
      </c>
      <c r="F99" s="31" t="s">
        <v>140</v>
      </c>
      <c r="G99" s="31" t="s">
        <v>140</v>
      </c>
      <c r="H99" s="32">
        <v>-14.796900000000001</v>
      </c>
      <c r="I99" s="32">
        <v>0.25419999999999998</v>
      </c>
      <c r="J99" s="32" t="s">
        <v>140</v>
      </c>
      <c r="K99" s="32">
        <v>-12.551600000000001</v>
      </c>
      <c r="L99" s="32">
        <v>0.38090000000000002</v>
      </c>
      <c r="M99" s="32" t="s">
        <v>55</v>
      </c>
      <c r="N99" s="32">
        <v>2.5036999999999998</v>
      </c>
      <c r="O99" s="33">
        <v>6.3102999999999995E-5</v>
      </c>
      <c r="P99" s="32" t="s">
        <v>140</v>
      </c>
      <c r="Q99" s="32">
        <v>3.0021</v>
      </c>
      <c r="R99" s="32">
        <v>0.50929999999999997</v>
      </c>
      <c r="S99" s="32">
        <v>0.95</v>
      </c>
      <c r="T99" s="32">
        <v>0.03</v>
      </c>
      <c r="U99" s="31" t="s">
        <v>54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1" t="s">
        <v>11</v>
      </c>
      <c r="AC99" s="32" t="s">
        <v>55</v>
      </c>
      <c r="AD99" s="32">
        <v>86.7</v>
      </c>
      <c r="AE99" s="32">
        <v>1.6</v>
      </c>
      <c r="AF99" s="32">
        <v>53</v>
      </c>
      <c r="AG99" s="32">
        <v>548</v>
      </c>
      <c r="AH99" s="32">
        <f t="shared" si="6"/>
        <v>496</v>
      </c>
      <c r="AI99" s="32">
        <f t="shared" si="7"/>
        <v>62</v>
      </c>
      <c r="AJ99" s="32">
        <v>1585</v>
      </c>
      <c r="AK99" s="32">
        <v>16636</v>
      </c>
      <c r="AL99" s="37">
        <f t="shared" si="8"/>
        <v>4.0459677419354838</v>
      </c>
      <c r="AM99" s="32">
        <v>3370</v>
      </c>
      <c r="AN99" s="32">
        <f t="shared" si="9"/>
        <v>1.8545994065281898E-2</v>
      </c>
      <c r="AO99" s="32">
        <v>663</v>
      </c>
      <c r="AP99" s="32">
        <v>1227</v>
      </c>
      <c r="AQ99" s="32">
        <v>913</v>
      </c>
      <c r="AR99" s="32">
        <v>3383</v>
      </c>
      <c r="AS99" s="32">
        <f t="shared" si="4"/>
        <v>564</v>
      </c>
      <c r="AT99" s="32">
        <f t="shared" si="5"/>
        <v>2470</v>
      </c>
      <c r="AU99" s="34">
        <v>496</v>
      </c>
    </row>
    <row r="100" spans="1:47">
      <c r="A100" s="32">
        <v>110314</v>
      </c>
      <c r="B100" s="31" t="s">
        <v>170</v>
      </c>
      <c r="C100" s="31">
        <v>-18</v>
      </c>
      <c r="D100" s="31" t="s">
        <v>140</v>
      </c>
      <c r="E100" s="31" t="s">
        <v>140</v>
      </c>
      <c r="F100" s="31" t="s">
        <v>140</v>
      </c>
      <c r="G100" s="31" t="s">
        <v>140</v>
      </c>
      <c r="H100" s="32">
        <v>-14.903499999999999</v>
      </c>
      <c r="I100" s="32">
        <v>0.2278</v>
      </c>
      <c r="J100" s="32" t="s">
        <v>140</v>
      </c>
      <c r="K100" s="32">
        <v>-12.902699999999999</v>
      </c>
      <c r="L100" s="32">
        <v>0.25690000000000002</v>
      </c>
      <c r="M100" s="32" t="s">
        <v>55</v>
      </c>
      <c r="N100" s="32">
        <v>3.6503999999999999</v>
      </c>
      <c r="O100" s="33"/>
      <c r="P100" s="32" t="s">
        <v>140</v>
      </c>
      <c r="Q100" s="32">
        <v>2.9834000000000001</v>
      </c>
      <c r="R100" s="32">
        <v>0.4103</v>
      </c>
      <c r="S100" s="32"/>
      <c r="T100" s="32"/>
      <c r="U100" s="31" t="s">
        <v>54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1" t="s">
        <v>11</v>
      </c>
      <c r="AC100" s="32" t="s">
        <v>55</v>
      </c>
      <c r="AD100" s="32">
        <v>85.130200000000002</v>
      </c>
      <c r="AE100" s="32">
        <v>1.0618000000000001</v>
      </c>
      <c r="AF100" s="32">
        <v>480</v>
      </c>
      <c r="AG100" s="32">
        <v>1066</v>
      </c>
      <c r="AH100" s="32">
        <f t="shared" si="6"/>
        <v>587</v>
      </c>
      <c r="AI100" s="32">
        <f t="shared" si="7"/>
        <v>73.375</v>
      </c>
      <c r="AJ100" s="32"/>
      <c r="AK100" s="32"/>
      <c r="AL100" s="32">
        <v>4.05</v>
      </c>
      <c r="AM100" s="32"/>
      <c r="AN100" s="32">
        <f>AVERAGE(AN101:AN121)</f>
        <v>1.8276605336693692E-2</v>
      </c>
      <c r="AO100" s="32">
        <f>INT(AVERAGE(AO90:AO99))</f>
        <v>643</v>
      </c>
      <c r="AP100" s="32">
        <f>INT(AVERAGE(AP90:AP99))</f>
        <v>1222</v>
      </c>
      <c r="AQ100" s="32">
        <f>INT(AVERAGE(AQ90:AQ99))</f>
        <v>885</v>
      </c>
      <c r="AR100" s="32">
        <f>INT(AVERAGE(AR90:AR99))</f>
        <v>3385</v>
      </c>
      <c r="AS100" s="32">
        <f t="shared" si="4"/>
        <v>579</v>
      </c>
      <c r="AT100" s="32">
        <f t="shared" si="5"/>
        <v>2500</v>
      </c>
      <c r="AU100" s="34">
        <v>587</v>
      </c>
    </row>
    <row r="101" spans="1:47">
      <c r="A101" s="32">
        <v>110315</v>
      </c>
      <c r="B101" s="31" t="s">
        <v>171</v>
      </c>
      <c r="C101" s="31">
        <v>-18</v>
      </c>
      <c r="D101" s="31" t="s">
        <v>140</v>
      </c>
      <c r="E101" s="31" t="s">
        <v>11</v>
      </c>
      <c r="F101" s="31" t="s">
        <v>140</v>
      </c>
      <c r="G101" s="31" t="s">
        <v>140</v>
      </c>
      <c r="H101" s="32">
        <v>-14.871499999999999</v>
      </c>
      <c r="I101" s="32">
        <v>0.218</v>
      </c>
      <c r="J101" s="32" t="s">
        <v>140</v>
      </c>
      <c r="K101" s="32">
        <v>-12.6318</v>
      </c>
      <c r="L101" s="32">
        <v>0.30449999999999999</v>
      </c>
      <c r="M101" s="32" t="s">
        <v>55</v>
      </c>
      <c r="N101" s="32">
        <v>1.4184000000000001</v>
      </c>
      <c r="O101" s="33">
        <v>9.1163999999999997E-5</v>
      </c>
      <c r="P101" s="32" t="s">
        <v>140</v>
      </c>
      <c r="Q101" s="32">
        <v>2.8925999999999998</v>
      </c>
      <c r="R101" s="32">
        <v>0.66679999999999995</v>
      </c>
      <c r="S101" s="32">
        <v>0.95</v>
      </c>
      <c r="T101" s="32">
        <v>0.03</v>
      </c>
      <c r="U101" s="31" t="s">
        <v>54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1" t="s">
        <v>11</v>
      </c>
      <c r="AC101" s="32" t="s">
        <v>55</v>
      </c>
      <c r="AD101" s="32">
        <v>85.55</v>
      </c>
      <c r="AE101" s="32">
        <v>0.65</v>
      </c>
      <c r="AF101" s="32">
        <v>33</v>
      </c>
      <c r="AG101" s="32">
        <v>336</v>
      </c>
      <c r="AH101" s="32">
        <f t="shared" si="6"/>
        <v>304</v>
      </c>
      <c r="AI101" s="32">
        <f t="shared" si="7"/>
        <v>38</v>
      </c>
      <c r="AJ101" s="32">
        <v>974.93700000000001</v>
      </c>
      <c r="AK101" s="32">
        <v>10185.9</v>
      </c>
      <c r="AL101" s="37">
        <f t="shared" ref="AL101:AL127" si="10">(AK101-AJ101)/AI101/60</f>
        <v>4.0398960526315788</v>
      </c>
      <c r="AM101" s="32">
        <v>3405</v>
      </c>
      <c r="AN101" s="32">
        <f t="shared" ref="AN101:AN127" si="11">62.5/AM101</f>
        <v>1.8355359765051395E-2</v>
      </c>
      <c r="AO101" s="32">
        <v>657</v>
      </c>
      <c r="AP101" s="32">
        <v>1233</v>
      </c>
      <c r="AQ101" s="32">
        <v>871</v>
      </c>
      <c r="AR101" s="32">
        <v>3377</v>
      </c>
      <c r="AS101" s="32">
        <f t="shared" si="4"/>
        <v>576</v>
      </c>
      <c r="AT101" s="32">
        <f t="shared" si="5"/>
        <v>2506</v>
      </c>
      <c r="AU101" s="34">
        <v>304</v>
      </c>
    </row>
    <row r="102" spans="1:47">
      <c r="A102" s="32">
        <v>110316</v>
      </c>
      <c r="B102" s="31" t="s">
        <v>172</v>
      </c>
      <c r="C102" s="31">
        <v>-18</v>
      </c>
      <c r="D102" s="31" t="s">
        <v>140</v>
      </c>
      <c r="E102" s="31" t="s">
        <v>11</v>
      </c>
      <c r="F102" s="31" t="s">
        <v>140</v>
      </c>
      <c r="G102" s="31" t="s">
        <v>140</v>
      </c>
      <c r="H102" s="32">
        <v>-14.769500000000001</v>
      </c>
      <c r="I102" s="32">
        <v>0.21079999999999999</v>
      </c>
      <c r="J102" s="32" t="s">
        <v>140</v>
      </c>
      <c r="K102" s="32">
        <v>-12.4985</v>
      </c>
      <c r="L102" s="32">
        <v>0.29720000000000002</v>
      </c>
      <c r="M102" s="32" t="s">
        <v>55</v>
      </c>
      <c r="N102" s="32">
        <v>1.0891</v>
      </c>
      <c r="O102" s="33">
        <v>3.1816000000000002E-5</v>
      </c>
      <c r="P102" s="32" t="s">
        <v>140</v>
      </c>
      <c r="Q102" s="32">
        <v>2.9668000000000001</v>
      </c>
      <c r="R102" s="32">
        <v>0.45879999999999999</v>
      </c>
      <c r="S102" s="32">
        <v>0.95</v>
      </c>
      <c r="T102" s="32">
        <v>0.03</v>
      </c>
      <c r="U102" s="31" t="s">
        <v>54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1" t="s">
        <v>11</v>
      </c>
      <c r="AC102" s="32" t="s">
        <v>55</v>
      </c>
      <c r="AD102" s="32">
        <v>88.1</v>
      </c>
      <c r="AE102" s="32">
        <v>1.7</v>
      </c>
      <c r="AF102" s="32">
        <v>22</v>
      </c>
      <c r="AG102" s="32">
        <v>941</v>
      </c>
      <c r="AH102" s="32">
        <f t="shared" si="6"/>
        <v>920</v>
      </c>
      <c r="AI102" s="32">
        <f t="shared" si="7"/>
        <v>115</v>
      </c>
      <c r="AJ102" s="32">
        <v>641.98400000000004</v>
      </c>
      <c r="AK102" s="32">
        <v>28639.4</v>
      </c>
      <c r="AL102" s="37">
        <f t="shared" si="10"/>
        <v>4.0575965217391303</v>
      </c>
      <c r="AM102" s="32">
        <v>3406</v>
      </c>
      <c r="AN102" s="32">
        <f t="shared" si="11"/>
        <v>1.8349970640046977E-2</v>
      </c>
      <c r="AO102" s="32">
        <v>669</v>
      </c>
      <c r="AP102" s="32">
        <v>1245</v>
      </c>
      <c r="AQ102" s="32">
        <v>895</v>
      </c>
      <c r="AR102" s="32">
        <v>3401</v>
      </c>
      <c r="AS102" s="32">
        <f t="shared" si="4"/>
        <v>576</v>
      </c>
      <c r="AT102" s="32">
        <f t="shared" si="5"/>
        <v>2506</v>
      </c>
      <c r="AU102" s="34">
        <v>920</v>
      </c>
    </row>
    <row r="103" spans="1:47">
      <c r="A103" s="32">
        <v>110318</v>
      </c>
      <c r="B103" s="31" t="s">
        <v>173</v>
      </c>
      <c r="C103" s="31">
        <v>-18</v>
      </c>
      <c r="D103" s="31" t="s">
        <v>140</v>
      </c>
      <c r="E103" s="31" t="s">
        <v>11</v>
      </c>
      <c r="F103" s="31" t="s">
        <v>140</v>
      </c>
      <c r="G103" s="31" t="s">
        <v>140</v>
      </c>
      <c r="H103" s="32">
        <v>-15.006500000000001</v>
      </c>
      <c r="I103" s="32">
        <v>0.1993</v>
      </c>
      <c r="J103" s="32" t="s">
        <v>140</v>
      </c>
      <c r="K103" s="32">
        <v>-12.9503</v>
      </c>
      <c r="L103" s="32">
        <v>0.245</v>
      </c>
      <c r="M103" s="32" t="s">
        <v>55</v>
      </c>
      <c r="N103" s="32">
        <v>0.54</v>
      </c>
      <c r="O103" s="33">
        <v>3.7514E-5</v>
      </c>
      <c r="P103" s="32" t="s">
        <v>140</v>
      </c>
      <c r="Q103" s="32">
        <v>2.9746000000000001</v>
      </c>
      <c r="R103" s="32">
        <v>2.4519000000000002</v>
      </c>
      <c r="S103" s="32">
        <v>0.95</v>
      </c>
      <c r="T103" s="32">
        <v>0.03</v>
      </c>
      <c r="U103" s="31" t="s">
        <v>54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1" t="s">
        <v>11</v>
      </c>
      <c r="AC103" s="32" t="s">
        <v>55</v>
      </c>
      <c r="AD103" s="32">
        <v>87.8</v>
      </c>
      <c r="AE103" s="32">
        <v>1.5</v>
      </c>
      <c r="AF103" s="32">
        <v>14</v>
      </c>
      <c r="AG103" s="32">
        <v>957</v>
      </c>
      <c r="AH103" s="32">
        <f t="shared" si="6"/>
        <v>944</v>
      </c>
      <c r="AI103" s="32">
        <f t="shared" si="7"/>
        <v>118</v>
      </c>
      <c r="AJ103" s="32">
        <v>398.45299999999997</v>
      </c>
      <c r="AK103" s="32">
        <v>29122.5</v>
      </c>
      <c r="AL103" s="37">
        <f t="shared" si="10"/>
        <v>4.0570687853107348</v>
      </c>
      <c r="AM103" s="32">
        <v>3490</v>
      </c>
      <c r="AN103" s="32">
        <f t="shared" si="11"/>
        <v>1.7908309455587391E-2</v>
      </c>
      <c r="AO103" s="32">
        <v>657</v>
      </c>
      <c r="AP103" s="32">
        <v>1245</v>
      </c>
      <c r="AQ103" s="32">
        <v>878</v>
      </c>
      <c r="AR103" s="32">
        <v>3437</v>
      </c>
      <c r="AS103" s="32">
        <f t="shared" si="4"/>
        <v>588</v>
      </c>
      <c r="AT103" s="32">
        <f t="shared" si="5"/>
        <v>2559</v>
      </c>
      <c r="AU103" s="34">
        <v>944</v>
      </c>
    </row>
    <row r="104" spans="1:47">
      <c r="A104" s="32">
        <v>110321</v>
      </c>
      <c r="B104" s="31" t="s">
        <v>174</v>
      </c>
      <c r="C104" s="31">
        <v>-18</v>
      </c>
      <c r="D104" s="31" t="s">
        <v>140</v>
      </c>
      <c r="E104" s="31" t="s">
        <v>11</v>
      </c>
      <c r="F104" s="31" t="s">
        <v>140</v>
      </c>
      <c r="G104" s="31" t="s">
        <v>140</v>
      </c>
      <c r="H104" s="32">
        <v>-14.7521</v>
      </c>
      <c r="I104" s="32">
        <v>0.20760000000000001</v>
      </c>
      <c r="J104" s="32" t="s">
        <v>140</v>
      </c>
      <c r="K104" s="32">
        <v>-12.4068</v>
      </c>
      <c r="L104" s="32">
        <v>0.29649999999999999</v>
      </c>
      <c r="M104" s="32" t="s">
        <v>55</v>
      </c>
      <c r="N104" s="32">
        <v>0.94669999999999999</v>
      </c>
      <c r="O104" s="33">
        <v>2.8297999999999999E-5</v>
      </c>
      <c r="P104" s="32" t="s">
        <v>140</v>
      </c>
      <c r="Q104" s="32">
        <v>3.0030000000000001</v>
      </c>
      <c r="R104" s="32">
        <v>0.441</v>
      </c>
      <c r="S104" s="32">
        <v>0.95</v>
      </c>
      <c r="T104" s="32">
        <v>0.03</v>
      </c>
      <c r="U104" s="31" t="s">
        <v>54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1" t="s">
        <v>11</v>
      </c>
      <c r="AC104" s="32" t="s">
        <v>55</v>
      </c>
      <c r="AD104" s="32">
        <v>87.7</v>
      </c>
      <c r="AE104" s="32">
        <v>1.6</v>
      </c>
      <c r="AF104" s="32">
        <v>36</v>
      </c>
      <c r="AG104" s="32">
        <v>947</v>
      </c>
      <c r="AH104" s="32">
        <f t="shared" si="6"/>
        <v>912</v>
      </c>
      <c r="AI104" s="32">
        <f t="shared" si="7"/>
        <v>114</v>
      </c>
      <c r="AJ104" s="32">
        <v>1067.5</v>
      </c>
      <c r="AK104" s="32">
        <v>28812.400000000001</v>
      </c>
      <c r="AL104" s="37">
        <f t="shared" si="10"/>
        <v>4.056271929824562</v>
      </c>
      <c r="AM104" s="32">
        <v>3432</v>
      </c>
      <c r="AN104" s="32">
        <f t="shared" si="11"/>
        <v>1.8210955710955712E-2</v>
      </c>
      <c r="AO104" s="32">
        <v>639</v>
      </c>
      <c r="AP104" s="32">
        <v>1227</v>
      </c>
      <c r="AQ104" s="32">
        <v>880</v>
      </c>
      <c r="AR104" s="32">
        <v>3413</v>
      </c>
      <c r="AS104" s="32">
        <f t="shared" si="4"/>
        <v>588</v>
      </c>
      <c r="AT104" s="32">
        <f t="shared" si="5"/>
        <v>2533</v>
      </c>
      <c r="AU104" s="34">
        <v>912</v>
      </c>
    </row>
    <row r="105" spans="1:47">
      <c r="A105" s="32">
        <v>110322</v>
      </c>
      <c r="B105" s="31" t="s">
        <v>175</v>
      </c>
      <c r="C105" s="31">
        <v>-20</v>
      </c>
      <c r="D105" s="31" t="s">
        <v>140</v>
      </c>
      <c r="E105" s="31" t="s">
        <v>11</v>
      </c>
      <c r="F105" s="31" t="s">
        <v>140</v>
      </c>
      <c r="G105" s="31" t="s">
        <v>140</v>
      </c>
      <c r="H105" s="32">
        <v>-16.4619</v>
      </c>
      <c r="I105" s="32">
        <v>0.2319</v>
      </c>
      <c r="J105" s="32" t="s">
        <v>140</v>
      </c>
      <c r="K105" s="32">
        <v>-14.0999</v>
      </c>
      <c r="L105" s="32">
        <v>0.36199999999999999</v>
      </c>
      <c r="M105" s="32" t="s">
        <v>55</v>
      </c>
      <c r="N105" s="32">
        <v>1.3391</v>
      </c>
      <c r="O105" s="33">
        <v>2.2223000000000001E-5</v>
      </c>
      <c r="P105" s="32" t="s">
        <v>140</v>
      </c>
      <c r="Q105" s="32">
        <v>2.9839000000000002</v>
      </c>
      <c r="R105" s="32">
        <v>0.43840000000000001</v>
      </c>
      <c r="S105" s="32">
        <v>0.95</v>
      </c>
      <c r="T105" s="32">
        <v>0.03</v>
      </c>
      <c r="U105" s="31" t="s">
        <v>54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1" t="s">
        <v>11</v>
      </c>
      <c r="AC105" s="32" t="s">
        <v>55</v>
      </c>
      <c r="AD105" s="32">
        <v>85.45</v>
      </c>
      <c r="AE105" s="32">
        <v>1.45</v>
      </c>
      <c r="AF105" s="32">
        <v>40</v>
      </c>
      <c r="AG105" s="32">
        <v>847</v>
      </c>
      <c r="AH105" s="32">
        <f t="shared" si="6"/>
        <v>808</v>
      </c>
      <c r="AI105" s="32">
        <f t="shared" si="7"/>
        <v>101</v>
      </c>
      <c r="AJ105" s="32">
        <v>1186.48</v>
      </c>
      <c r="AK105" s="32">
        <v>25764.5</v>
      </c>
      <c r="AL105" s="37">
        <f t="shared" si="10"/>
        <v>4.0557788778877883</v>
      </c>
      <c r="AM105" s="32">
        <v>3359</v>
      </c>
      <c r="AN105" s="32">
        <f t="shared" si="11"/>
        <v>1.8606728192914559E-2</v>
      </c>
      <c r="AO105" s="32">
        <v>663</v>
      </c>
      <c r="AP105" s="32">
        <v>1233</v>
      </c>
      <c r="AQ105" s="32">
        <v>925</v>
      </c>
      <c r="AR105" s="32">
        <v>3443</v>
      </c>
      <c r="AS105" s="32">
        <f t="shared" si="4"/>
        <v>570</v>
      </c>
      <c r="AT105" s="32">
        <f t="shared" si="5"/>
        <v>2518</v>
      </c>
      <c r="AU105" s="34">
        <v>808</v>
      </c>
    </row>
    <row r="106" spans="1:47">
      <c r="A106" s="32">
        <v>110323</v>
      </c>
      <c r="B106" s="31" t="s">
        <v>176</v>
      </c>
      <c r="C106" s="31">
        <v>-12</v>
      </c>
      <c r="D106" s="31" t="s">
        <v>140</v>
      </c>
      <c r="E106" s="31" t="s">
        <v>11</v>
      </c>
      <c r="F106" s="31" t="s">
        <v>140</v>
      </c>
      <c r="G106" s="31" t="s">
        <v>140</v>
      </c>
      <c r="H106" s="32">
        <v>-9.8335000000000008</v>
      </c>
      <c r="I106" s="32">
        <v>0.2054</v>
      </c>
      <c r="J106" s="32" t="s">
        <v>140</v>
      </c>
      <c r="K106" s="32">
        <v>-8.0292999999999992</v>
      </c>
      <c r="L106" s="32">
        <v>0.253</v>
      </c>
      <c r="M106" s="32" t="s">
        <v>55</v>
      </c>
      <c r="N106" s="32">
        <v>1.4028</v>
      </c>
      <c r="O106" s="33">
        <v>4.3523000000000003E-5</v>
      </c>
      <c r="P106" s="32" t="s">
        <v>140</v>
      </c>
      <c r="Q106" s="32">
        <v>3.0053000000000001</v>
      </c>
      <c r="R106" s="32">
        <v>0.25130000000000002</v>
      </c>
      <c r="S106" s="32">
        <v>0.95</v>
      </c>
      <c r="T106" s="32">
        <v>0.03</v>
      </c>
      <c r="U106" s="31" t="s">
        <v>54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1" t="s">
        <v>11</v>
      </c>
      <c r="AC106" s="32" t="s">
        <v>55</v>
      </c>
      <c r="AD106" s="32">
        <v>88.05</v>
      </c>
      <c r="AE106" s="32">
        <v>0.65</v>
      </c>
      <c r="AF106" s="32">
        <v>358</v>
      </c>
      <c r="AG106" s="32">
        <v>821</v>
      </c>
      <c r="AH106" s="32">
        <f t="shared" si="6"/>
        <v>464</v>
      </c>
      <c r="AI106" s="32">
        <f t="shared" si="7"/>
        <v>58</v>
      </c>
      <c r="AJ106" s="32">
        <v>10851.5</v>
      </c>
      <c r="AK106" s="32">
        <v>24923.5</v>
      </c>
      <c r="AL106" s="37">
        <f t="shared" si="10"/>
        <v>4.0436781609195398</v>
      </c>
      <c r="AM106" s="32">
        <v>3366</v>
      </c>
      <c r="AN106" s="32">
        <f t="shared" si="11"/>
        <v>1.8568033273915627E-2</v>
      </c>
      <c r="AO106" s="32">
        <v>669</v>
      </c>
      <c r="AP106" s="32">
        <v>1239</v>
      </c>
      <c r="AQ106" s="32">
        <v>920</v>
      </c>
      <c r="AR106" s="32">
        <v>3437</v>
      </c>
      <c r="AS106" s="32">
        <f t="shared" si="4"/>
        <v>570</v>
      </c>
      <c r="AT106" s="32">
        <f t="shared" si="5"/>
        <v>2517</v>
      </c>
      <c r="AU106" s="34">
        <v>464</v>
      </c>
    </row>
    <row r="107" spans="1:47">
      <c r="A107" s="32">
        <v>110324</v>
      </c>
      <c r="B107" s="31" t="s">
        <v>177</v>
      </c>
      <c r="C107" s="31">
        <v>-21.5</v>
      </c>
      <c r="D107" s="31" t="s">
        <v>140</v>
      </c>
      <c r="E107" s="31" t="s">
        <v>11</v>
      </c>
      <c r="F107" s="31" t="s">
        <v>140</v>
      </c>
      <c r="G107" s="31" t="s">
        <v>140</v>
      </c>
      <c r="H107" s="32">
        <v>-17.470800000000001</v>
      </c>
      <c r="I107" s="32">
        <v>0.2172</v>
      </c>
      <c r="J107" s="32" t="s">
        <v>140</v>
      </c>
      <c r="K107" s="32">
        <v>-14.945499999999999</v>
      </c>
      <c r="L107" s="32">
        <v>0.34379999999999999</v>
      </c>
      <c r="M107" s="32" t="s">
        <v>55</v>
      </c>
      <c r="N107" s="32">
        <v>1.3725000000000001</v>
      </c>
      <c r="O107" s="33">
        <v>4.6344000000000002E-5</v>
      </c>
      <c r="P107" s="32" t="s">
        <v>140</v>
      </c>
      <c r="Q107" s="32">
        <v>2.9948000000000001</v>
      </c>
      <c r="R107" s="32">
        <v>0.49959999999999999</v>
      </c>
      <c r="S107" s="32">
        <v>0.95</v>
      </c>
      <c r="T107" s="32">
        <v>0.03</v>
      </c>
      <c r="U107" s="31" t="s">
        <v>54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1" t="s">
        <v>11</v>
      </c>
      <c r="AC107" s="32" t="s">
        <v>55</v>
      </c>
      <c r="AD107" s="32">
        <v>83.8</v>
      </c>
      <c r="AE107" s="32">
        <v>1.4</v>
      </c>
      <c r="AF107" s="32">
        <v>34</v>
      </c>
      <c r="AG107" s="32">
        <v>825</v>
      </c>
      <c r="AH107" s="32">
        <f t="shared" si="6"/>
        <v>792</v>
      </c>
      <c r="AI107" s="32">
        <f t="shared" si="7"/>
        <v>99</v>
      </c>
      <c r="AJ107" s="32">
        <v>1006.48</v>
      </c>
      <c r="AK107" s="32">
        <v>25097.9</v>
      </c>
      <c r="AL107" s="37">
        <f t="shared" si="10"/>
        <v>4.055794612794613</v>
      </c>
      <c r="AM107" s="32">
        <v>3415</v>
      </c>
      <c r="AN107" s="32">
        <f t="shared" si="11"/>
        <v>1.8301610541727673E-2</v>
      </c>
      <c r="AO107" s="32">
        <v>675</v>
      </c>
      <c r="AP107" s="32">
        <v>1233</v>
      </c>
      <c r="AQ107" s="32">
        <v>905</v>
      </c>
      <c r="AR107" s="32">
        <v>3449</v>
      </c>
      <c r="AS107" s="32">
        <f t="shared" si="4"/>
        <v>558</v>
      </c>
      <c r="AT107" s="32">
        <f t="shared" si="5"/>
        <v>2544</v>
      </c>
      <c r="AU107" s="34">
        <v>792</v>
      </c>
    </row>
    <row r="108" spans="1:47">
      <c r="A108" s="32">
        <v>110328</v>
      </c>
      <c r="B108" s="31" t="s">
        <v>178</v>
      </c>
      <c r="C108" s="31">
        <v>-14</v>
      </c>
      <c r="D108" s="31" t="s">
        <v>140</v>
      </c>
      <c r="E108" s="31" t="s">
        <v>11</v>
      </c>
      <c r="F108" s="31" t="s">
        <v>140</v>
      </c>
      <c r="G108" s="31" t="s">
        <v>140</v>
      </c>
      <c r="H108" s="32">
        <v>-11.498699999999999</v>
      </c>
      <c r="I108" s="32">
        <v>0.19620000000000001</v>
      </c>
      <c r="J108" s="32" t="s">
        <v>140</v>
      </c>
      <c r="K108" s="32">
        <v>-9.5145999999999997</v>
      </c>
      <c r="L108" s="32">
        <v>0.2636</v>
      </c>
      <c r="M108" s="32" t="s">
        <v>55</v>
      </c>
      <c r="N108" s="32">
        <v>1.3815999999999999</v>
      </c>
      <c r="O108" s="33">
        <v>1.9090000000000001E-4</v>
      </c>
      <c r="P108" s="32" t="s">
        <v>140</v>
      </c>
      <c r="Q108" s="32">
        <v>3.0047000000000001</v>
      </c>
      <c r="R108" s="32">
        <v>0.26190000000000002</v>
      </c>
      <c r="S108" s="32">
        <v>0.95</v>
      </c>
      <c r="T108" s="32">
        <v>0.03</v>
      </c>
      <c r="U108" s="31" t="s">
        <v>54</v>
      </c>
      <c r="V108" s="32">
        <v>0</v>
      </c>
      <c r="W108" s="32">
        <v>0</v>
      </c>
      <c r="X108" s="32">
        <v>0</v>
      </c>
      <c r="Y108" s="32">
        <v>0</v>
      </c>
      <c r="Z108" s="32">
        <v>0</v>
      </c>
      <c r="AA108" s="32">
        <v>0</v>
      </c>
      <c r="AB108" s="31" t="s">
        <v>11</v>
      </c>
      <c r="AC108" s="32" t="s">
        <v>55</v>
      </c>
      <c r="AD108" s="32">
        <v>84.4</v>
      </c>
      <c r="AE108" s="32">
        <v>1.7</v>
      </c>
      <c r="AF108" s="32">
        <v>337</v>
      </c>
      <c r="AG108" s="32">
        <v>744</v>
      </c>
      <c r="AH108" s="32">
        <f t="shared" si="6"/>
        <v>408</v>
      </c>
      <c r="AI108" s="32">
        <f t="shared" si="7"/>
        <v>51</v>
      </c>
      <c r="AJ108" s="32">
        <v>10218.5</v>
      </c>
      <c r="AK108" s="32">
        <v>22594</v>
      </c>
      <c r="AL108" s="37">
        <f t="shared" si="10"/>
        <v>4.0442810457516343</v>
      </c>
      <c r="AM108" s="32">
        <v>3425</v>
      </c>
      <c r="AN108" s="32">
        <f t="shared" si="11"/>
        <v>1.824817518248175E-2</v>
      </c>
      <c r="AO108" s="32">
        <v>675</v>
      </c>
      <c r="AP108" s="32">
        <v>1257</v>
      </c>
      <c r="AQ108" s="32">
        <v>894</v>
      </c>
      <c r="AR108" s="32">
        <v>3449</v>
      </c>
      <c r="AS108" s="32">
        <f t="shared" si="4"/>
        <v>582</v>
      </c>
      <c r="AT108" s="32">
        <f t="shared" si="5"/>
        <v>2555</v>
      </c>
      <c r="AU108" s="34">
        <v>408</v>
      </c>
    </row>
    <row r="109" spans="1:47">
      <c r="A109" s="32">
        <v>110330</v>
      </c>
      <c r="B109" s="31" t="s">
        <v>179</v>
      </c>
      <c r="C109" s="31">
        <v>-16</v>
      </c>
      <c r="D109" s="31" t="s">
        <v>140</v>
      </c>
      <c r="E109" s="31" t="s">
        <v>11</v>
      </c>
      <c r="F109" s="31" t="s">
        <v>140</v>
      </c>
      <c r="G109" s="31" t="s">
        <v>140</v>
      </c>
      <c r="H109" s="32">
        <v>-13.2286</v>
      </c>
      <c r="I109" s="32">
        <v>0.18790000000000001</v>
      </c>
      <c r="J109" s="32" t="s">
        <v>140</v>
      </c>
      <c r="K109" s="32">
        <v>-11.2218</v>
      </c>
      <c r="L109" s="32">
        <v>0.19620000000000001</v>
      </c>
      <c r="M109" s="32" t="s">
        <v>55</v>
      </c>
      <c r="N109" s="32">
        <v>1.4335</v>
      </c>
      <c r="O109" s="33">
        <v>1.7186E-4</v>
      </c>
      <c r="P109" s="32" t="s">
        <v>140</v>
      </c>
      <c r="Q109" s="32">
        <v>2.9125999999999999</v>
      </c>
      <c r="R109" s="32">
        <v>0.61250000000000004</v>
      </c>
      <c r="S109" s="32">
        <v>0.95</v>
      </c>
      <c r="T109" s="32">
        <v>0.03</v>
      </c>
      <c r="U109" s="31" t="s">
        <v>54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1" t="s">
        <v>11</v>
      </c>
      <c r="AC109" s="32" t="s">
        <v>55</v>
      </c>
      <c r="AD109" s="32">
        <v>85.15</v>
      </c>
      <c r="AE109" s="32">
        <v>0.55000000000000004</v>
      </c>
      <c r="AF109" s="32">
        <v>30</v>
      </c>
      <c r="AG109" s="32">
        <v>357</v>
      </c>
      <c r="AH109" s="32">
        <f t="shared" si="6"/>
        <v>328</v>
      </c>
      <c r="AI109" s="32">
        <f t="shared" si="7"/>
        <v>41</v>
      </c>
      <c r="AJ109" s="32">
        <v>883.5</v>
      </c>
      <c r="AK109" s="32">
        <v>10823.5</v>
      </c>
      <c r="AL109" s="37">
        <f t="shared" si="10"/>
        <v>4.0406504065040654</v>
      </c>
      <c r="AM109" s="32">
        <v>3413</v>
      </c>
      <c r="AN109" s="32">
        <f t="shared" si="11"/>
        <v>1.83123351889833E-2</v>
      </c>
      <c r="AO109" s="32">
        <v>657</v>
      </c>
      <c r="AP109" s="32">
        <v>1227</v>
      </c>
      <c r="AQ109" s="32">
        <v>901</v>
      </c>
      <c r="AR109" s="32">
        <v>3449</v>
      </c>
      <c r="AS109" s="32">
        <f t="shared" si="4"/>
        <v>570</v>
      </c>
      <c r="AT109" s="32">
        <f t="shared" si="5"/>
        <v>2548</v>
      </c>
      <c r="AU109" s="34">
        <v>328</v>
      </c>
    </row>
    <row r="110" spans="1:47">
      <c r="A110" s="32">
        <v>110331</v>
      </c>
      <c r="B110" s="31" t="s">
        <v>180</v>
      </c>
      <c r="C110" s="31">
        <v>-20.75</v>
      </c>
      <c r="D110" s="31" t="s">
        <v>140</v>
      </c>
      <c r="E110" s="31" t="s">
        <v>11</v>
      </c>
      <c r="F110" s="31" t="s">
        <v>140</v>
      </c>
      <c r="G110" s="31" t="s">
        <v>140</v>
      </c>
      <c r="H110" s="32">
        <v>-16.980899999999998</v>
      </c>
      <c r="I110" s="32">
        <v>0.19070000000000001</v>
      </c>
      <c r="J110" s="32" t="s">
        <v>140</v>
      </c>
      <c r="K110" s="32">
        <v>-14.6175</v>
      </c>
      <c r="L110" s="32">
        <v>0.2515</v>
      </c>
      <c r="M110" s="32" t="s">
        <v>55</v>
      </c>
      <c r="N110" s="32">
        <v>1.429</v>
      </c>
      <c r="O110" s="33">
        <v>1.0239E-4</v>
      </c>
      <c r="P110" s="32" t="s">
        <v>140</v>
      </c>
      <c r="Q110" s="32">
        <v>2.883</v>
      </c>
      <c r="R110" s="32">
        <v>0.90059999999999996</v>
      </c>
      <c r="S110" s="32">
        <v>0.95</v>
      </c>
      <c r="T110" s="32">
        <v>0.03</v>
      </c>
      <c r="U110" s="31" t="s">
        <v>54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1" t="s">
        <v>11</v>
      </c>
      <c r="AC110" s="32" t="s">
        <v>55</v>
      </c>
      <c r="AD110" s="32">
        <v>85.1</v>
      </c>
      <c r="AE110" s="32">
        <v>1.4</v>
      </c>
      <c r="AF110" s="32">
        <v>20</v>
      </c>
      <c r="AG110" s="32">
        <v>275</v>
      </c>
      <c r="AH110" s="32">
        <f t="shared" si="6"/>
        <v>256</v>
      </c>
      <c r="AI110" s="32">
        <f t="shared" si="7"/>
        <v>32</v>
      </c>
      <c r="AJ110" s="32">
        <v>580.48400000000004</v>
      </c>
      <c r="AK110" s="32">
        <v>8330</v>
      </c>
      <c r="AL110" s="37">
        <f t="shared" si="10"/>
        <v>4.0362062500000002</v>
      </c>
      <c r="AM110" s="32">
        <v>3415</v>
      </c>
      <c r="AN110" s="32">
        <f t="shared" si="11"/>
        <v>1.8301610541727673E-2</v>
      </c>
      <c r="AO110" s="32">
        <v>639</v>
      </c>
      <c r="AP110" s="32">
        <v>1227</v>
      </c>
      <c r="AQ110" s="32">
        <v>885</v>
      </c>
      <c r="AR110" s="32">
        <v>3449</v>
      </c>
      <c r="AS110" s="32">
        <f t="shared" si="4"/>
        <v>588</v>
      </c>
      <c r="AT110" s="32">
        <f t="shared" si="5"/>
        <v>2564</v>
      </c>
      <c r="AU110" s="34">
        <v>256</v>
      </c>
    </row>
    <row r="111" spans="1:47">
      <c r="A111" s="32">
        <v>110406</v>
      </c>
      <c r="B111" s="31" t="s">
        <v>181</v>
      </c>
      <c r="C111" s="31">
        <v>-14</v>
      </c>
      <c r="D111" s="31" t="s">
        <v>140</v>
      </c>
      <c r="E111" s="31" t="s">
        <v>11</v>
      </c>
      <c r="F111" s="31" t="s">
        <v>140</v>
      </c>
      <c r="G111" s="31" t="s">
        <v>140</v>
      </c>
      <c r="H111" s="32">
        <v>-11.4945</v>
      </c>
      <c r="I111" s="32">
        <v>0.2064</v>
      </c>
      <c r="J111" s="32" t="s">
        <v>140</v>
      </c>
      <c r="K111" s="32">
        <v>-9.5841999999999992</v>
      </c>
      <c r="L111" s="32">
        <v>0.25600000000000001</v>
      </c>
      <c r="M111" s="32" t="s">
        <v>55</v>
      </c>
      <c r="N111" s="32">
        <v>2.0283000000000002</v>
      </c>
      <c r="O111" s="33">
        <v>2.2562999999999999E-4</v>
      </c>
      <c r="P111" s="32" t="s">
        <v>140</v>
      </c>
      <c r="Q111" s="32">
        <v>3.0308999999999999</v>
      </c>
      <c r="R111" s="32">
        <v>0.35580000000000001</v>
      </c>
      <c r="S111" s="32">
        <v>0.95</v>
      </c>
      <c r="T111" s="32">
        <v>0.03</v>
      </c>
      <c r="U111" s="31" t="s">
        <v>54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1" t="s">
        <v>11</v>
      </c>
      <c r="AC111" s="32" t="s">
        <v>55</v>
      </c>
      <c r="AD111" s="32">
        <v>87.5</v>
      </c>
      <c r="AE111" s="32">
        <v>1.6</v>
      </c>
      <c r="AF111" s="32">
        <v>57</v>
      </c>
      <c r="AG111" s="32">
        <v>648</v>
      </c>
      <c r="AH111" s="32">
        <f t="shared" si="6"/>
        <v>592</v>
      </c>
      <c r="AI111" s="32">
        <f t="shared" si="7"/>
        <v>74</v>
      </c>
      <c r="AJ111" s="32">
        <v>1707.47</v>
      </c>
      <c r="AK111" s="32">
        <v>19676.5</v>
      </c>
      <c r="AL111" s="37">
        <f t="shared" si="10"/>
        <v>4.0470788288288286</v>
      </c>
      <c r="AM111" s="32">
        <v>3423</v>
      </c>
      <c r="AN111" s="32">
        <f t="shared" si="11"/>
        <v>1.8258837277242184E-2</v>
      </c>
      <c r="AO111" s="32">
        <v>657</v>
      </c>
      <c r="AP111" s="32">
        <v>1233</v>
      </c>
      <c r="AQ111" s="32">
        <v>889</v>
      </c>
      <c r="AR111" s="32">
        <v>3449</v>
      </c>
      <c r="AS111" s="32">
        <f t="shared" si="4"/>
        <v>576</v>
      </c>
      <c r="AT111" s="32">
        <f t="shared" si="5"/>
        <v>2560</v>
      </c>
      <c r="AU111" s="34">
        <v>592</v>
      </c>
    </row>
    <row r="112" spans="1:47">
      <c r="A112" s="32">
        <v>110407</v>
      </c>
      <c r="B112" s="31" t="s">
        <v>182</v>
      </c>
      <c r="C112" s="31">
        <v>-12</v>
      </c>
      <c r="D112" s="31" t="s">
        <v>140</v>
      </c>
      <c r="E112" s="31" t="s">
        <v>11</v>
      </c>
      <c r="F112" s="31" t="s">
        <v>140</v>
      </c>
      <c r="G112" s="31" t="s">
        <v>140</v>
      </c>
      <c r="H112" s="32">
        <v>-9.7998999999999992</v>
      </c>
      <c r="I112" s="32">
        <v>0.2014</v>
      </c>
      <c r="J112" s="32" t="s">
        <v>140</v>
      </c>
      <c r="K112" s="32">
        <v>-8.0601000000000003</v>
      </c>
      <c r="L112" s="32">
        <v>0.22939999999999999</v>
      </c>
      <c r="M112" s="32" t="s">
        <v>55</v>
      </c>
      <c r="N112" s="32">
        <v>2.0323000000000002</v>
      </c>
      <c r="O112" s="33">
        <v>6.7444E-5</v>
      </c>
      <c r="P112" s="32" t="s">
        <v>140</v>
      </c>
      <c r="Q112" s="32">
        <v>3.0044</v>
      </c>
      <c r="R112" s="32">
        <v>0.22209999999999999</v>
      </c>
      <c r="S112" s="32">
        <v>0.95</v>
      </c>
      <c r="T112" s="32">
        <v>0.03</v>
      </c>
      <c r="U112" s="31" t="s">
        <v>54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1" t="s">
        <v>11</v>
      </c>
      <c r="AC112" s="32" t="s">
        <v>55</v>
      </c>
      <c r="AD112" s="32">
        <v>89.15</v>
      </c>
      <c r="AE112" s="32">
        <v>1.55</v>
      </c>
      <c r="AF112" s="32">
        <v>160</v>
      </c>
      <c r="AG112" s="32">
        <v>903</v>
      </c>
      <c r="AH112" s="32">
        <f t="shared" si="6"/>
        <v>744</v>
      </c>
      <c r="AI112" s="32">
        <f t="shared" si="7"/>
        <v>93</v>
      </c>
      <c r="AJ112" s="32">
        <v>4837</v>
      </c>
      <c r="AK112" s="32">
        <v>27487.9</v>
      </c>
      <c r="AL112" s="37">
        <f t="shared" si="10"/>
        <v>4.0593010752688174</v>
      </c>
      <c r="AM112" s="32">
        <v>3424</v>
      </c>
      <c r="AN112" s="32">
        <f t="shared" si="11"/>
        <v>1.8253504672897197E-2</v>
      </c>
      <c r="AO112" s="32">
        <v>657</v>
      </c>
      <c r="AP112" s="32">
        <v>1233</v>
      </c>
      <c r="AQ112" s="32">
        <v>895</v>
      </c>
      <c r="AR112" s="32">
        <v>3461</v>
      </c>
      <c r="AS112" s="32">
        <f t="shared" si="4"/>
        <v>576</v>
      </c>
      <c r="AT112" s="32">
        <f t="shared" si="5"/>
        <v>2566</v>
      </c>
      <c r="AU112" s="34">
        <v>744</v>
      </c>
    </row>
    <row r="113" spans="1:47">
      <c r="A113" s="32">
        <v>110411</v>
      </c>
      <c r="B113" s="31" t="s">
        <v>183</v>
      </c>
      <c r="C113" s="31">
        <v>-14</v>
      </c>
      <c r="D113" s="31" t="s">
        <v>140</v>
      </c>
      <c r="E113" s="31" t="s">
        <v>11</v>
      </c>
      <c r="F113" s="31" t="s">
        <v>140</v>
      </c>
      <c r="G113" s="31" t="s">
        <v>140</v>
      </c>
      <c r="H113" s="32">
        <v>-11.41</v>
      </c>
      <c r="I113" s="32">
        <v>0.1996</v>
      </c>
      <c r="J113" s="32" t="s">
        <v>140</v>
      </c>
      <c r="K113" s="32">
        <v>-9.4914000000000005</v>
      </c>
      <c r="L113" s="32">
        <v>0.2387</v>
      </c>
      <c r="M113" s="32" t="s">
        <v>55</v>
      </c>
      <c r="N113" s="32">
        <v>2.7837999999999998</v>
      </c>
      <c r="O113" s="33">
        <v>6.0452000000000003E-5</v>
      </c>
      <c r="P113" s="32" t="s">
        <v>140</v>
      </c>
      <c r="Q113" s="32">
        <v>3.0139999999999998</v>
      </c>
      <c r="R113" s="32">
        <v>0.25119999999999998</v>
      </c>
      <c r="S113" s="32">
        <v>0.95</v>
      </c>
      <c r="T113" s="32">
        <v>0.03</v>
      </c>
      <c r="U113" s="31" t="s">
        <v>54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1" t="s">
        <v>11</v>
      </c>
      <c r="AC113" s="32" t="s">
        <v>55</v>
      </c>
      <c r="AD113" s="32">
        <v>88.75</v>
      </c>
      <c r="AE113" s="32">
        <v>2.15</v>
      </c>
      <c r="AF113" s="32">
        <v>174</v>
      </c>
      <c r="AG113" s="32">
        <v>813</v>
      </c>
      <c r="AH113" s="32">
        <f t="shared" si="6"/>
        <v>640</v>
      </c>
      <c r="AI113" s="32">
        <f t="shared" si="7"/>
        <v>80</v>
      </c>
      <c r="AJ113" s="32">
        <v>5263.48</v>
      </c>
      <c r="AK113" s="32">
        <v>24758.400000000001</v>
      </c>
      <c r="AL113" s="37">
        <f t="shared" si="10"/>
        <v>4.0614416666666671</v>
      </c>
      <c r="AM113" s="32">
        <v>3437</v>
      </c>
      <c r="AN113" s="32">
        <f t="shared" si="11"/>
        <v>1.8184463194646495E-2</v>
      </c>
      <c r="AO113" s="32">
        <v>657</v>
      </c>
      <c r="AP113" s="32">
        <v>1227</v>
      </c>
      <c r="AQ113" s="32">
        <v>893</v>
      </c>
      <c r="AR113" s="32">
        <v>3455</v>
      </c>
      <c r="AS113" s="32">
        <f t="shared" si="4"/>
        <v>570</v>
      </c>
      <c r="AT113" s="32">
        <f t="shared" si="5"/>
        <v>2562</v>
      </c>
      <c r="AU113" s="34">
        <v>640</v>
      </c>
    </row>
    <row r="114" spans="1:47">
      <c r="A114" s="32">
        <v>110412</v>
      </c>
      <c r="B114" s="31" t="s">
        <v>184</v>
      </c>
      <c r="C114" s="31">
        <v>-14</v>
      </c>
      <c r="D114" s="31" t="s">
        <v>140</v>
      </c>
      <c r="E114" s="31" t="s">
        <v>11</v>
      </c>
      <c r="F114" s="31" t="s">
        <v>140</v>
      </c>
      <c r="G114" s="31" t="s">
        <v>140</v>
      </c>
      <c r="H114" s="32">
        <v>-11.3537</v>
      </c>
      <c r="I114" s="32">
        <v>0.2346</v>
      </c>
      <c r="J114" s="32" t="s">
        <v>140</v>
      </c>
      <c r="K114" s="32">
        <v>-9.4763999999999999</v>
      </c>
      <c r="L114" s="32">
        <v>0.29659999999999997</v>
      </c>
      <c r="M114" s="32" t="s">
        <v>55</v>
      </c>
      <c r="N114" s="32">
        <v>1.0794999999999999</v>
      </c>
      <c r="O114" s="33">
        <v>5.6140000000000001E-5</v>
      </c>
      <c r="P114" s="32" t="s">
        <v>140</v>
      </c>
      <c r="Q114" s="32">
        <v>2.992</v>
      </c>
      <c r="R114" s="32">
        <v>0.504</v>
      </c>
      <c r="S114" s="32">
        <v>0.95</v>
      </c>
      <c r="T114" s="32">
        <v>0.03</v>
      </c>
      <c r="U114" s="31" t="s">
        <v>54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1" t="s">
        <v>11</v>
      </c>
      <c r="AC114" s="32" t="s">
        <v>55</v>
      </c>
      <c r="AD114" s="32">
        <v>87.4</v>
      </c>
      <c r="AE114" s="32">
        <v>1.1000000000000001</v>
      </c>
      <c r="AF114" s="32">
        <v>39</v>
      </c>
      <c r="AG114" s="32">
        <v>374</v>
      </c>
      <c r="AH114" s="32">
        <f t="shared" si="6"/>
        <v>336</v>
      </c>
      <c r="AI114" s="32">
        <f t="shared" si="7"/>
        <v>42</v>
      </c>
      <c r="AJ114" s="32">
        <v>1160</v>
      </c>
      <c r="AK114" s="32">
        <v>11339.5</v>
      </c>
      <c r="AL114" s="37">
        <f t="shared" si="10"/>
        <v>4.0394841269841271</v>
      </c>
      <c r="AM114" s="32">
        <v>3432</v>
      </c>
      <c r="AN114" s="32">
        <f t="shared" si="11"/>
        <v>1.8210955710955712E-2</v>
      </c>
      <c r="AO114" s="32">
        <v>663</v>
      </c>
      <c r="AP114" s="32">
        <v>1239</v>
      </c>
      <c r="AQ114" s="32">
        <v>874</v>
      </c>
      <c r="AR114" s="32">
        <v>3443</v>
      </c>
      <c r="AS114" s="32">
        <f t="shared" si="4"/>
        <v>576</v>
      </c>
      <c r="AT114" s="32">
        <f t="shared" si="5"/>
        <v>2569</v>
      </c>
      <c r="AU114" s="34">
        <v>336</v>
      </c>
    </row>
    <row r="115" spans="1:47">
      <c r="A115" s="32">
        <v>110413</v>
      </c>
      <c r="B115" s="31" t="s">
        <v>185</v>
      </c>
      <c r="C115" s="31">
        <v>-18</v>
      </c>
      <c r="D115" s="31" t="s">
        <v>140</v>
      </c>
      <c r="E115" s="31" t="s">
        <v>11</v>
      </c>
      <c r="F115" s="31" t="s">
        <v>140</v>
      </c>
      <c r="G115" s="31" t="s">
        <v>140</v>
      </c>
      <c r="H115" s="32">
        <v>-14.898099999999999</v>
      </c>
      <c r="I115" s="32">
        <v>0.22289999999999999</v>
      </c>
      <c r="J115" s="32" t="s">
        <v>140</v>
      </c>
      <c r="K115" s="32">
        <v>-12.7719</v>
      </c>
      <c r="L115" s="32">
        <v>0.27450000000000002</v>
      </c>
      <c r="M115" s="32" t="s">
        <v>55</v>
      </c>
      <c r="N115" s="32">
        <v>1.6640999999999999</v>
      </c>
      <c r="O115" s="33">
        <v>1.6924E-4</v>
      </c>
      <c r="P115" s="32" t="s">
        <v>140</v>
      </c>
      <c r="Q115" s="32">
        <v>2.9392999999999998</v>
      </c>
      <c r="R115" s="32">
        <v>0.83509999999999995</v>
      </c>
      <c r="S115" s="32">
        <v>0.95</v>
      </c>
      <c r="T115" s="32">
        <v>0.03</v>
      </c>
      <c r="U115" s="31" t="s">
        <v>54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1" t="s">
        <v>11</v>
      </c>
      <c r="AC115" s="32" t="s">
        <v>55</v>
      </c>
      <c r="AD115" s="32">
        <v>86.55</v>
      </c>
      <c r="AE115" s="32">
        <v>2.25</v>
      </c>
      <c r="AF115" s="32">
        <v>34</v>
      </c>
      <c r="AG115" s="32">
        <v>385</v>
      </c>
      <c r="AH115" s="32">
        <f t="shared" si="6"/>
        <v>352</v>
      </c>
      <c r="AI115" s="32">
        <f t="shared" si="7"/>
        <v>44</v>
      </c>
      <c r="AJ115" s="32">
        <v>1007.48</v>
      </c>
      <c r="AK115" s="32">
        <v>11672</v>
      </c>
      <c r="AL115" s="37">
        <f t="shared" si="10"/>
        <v>4.0395909090909088</v>
      </c>
      <c r="AM115" s="32">
        <v>3441</v>
      </c>
      <c r="AN115" s="32">
        <f t="shared" si="11"/>
        <v>1.8163324614937519E-2</v>
      </c>
      <c r="AO115" s="32">
        <v>639</v>
      </c>
      <c r="AP115" s="32">
        <v>1215</v>
      </c>
      <c r="AQ115" s="32">
        <v>898</v>
      </c>
      <c r="AR115" s="32">
        <v>3467</v>
      </c>
      <c r="AS115" s="32">
        <f t="shared" si="4"/>
        <v>576</v>
      </c>
      <c r="AT115" s="32">
        <f t="shared" si="5"/>
        <v>2569</v>
      </c>
      <c r="AU115" s="34">
        <v>352</v>
      </c>
    </row>
    <row r="116" spans="1:47">
      <c r="A116" s="32">
        <v>110414</v>
      </c>
      <c r="B116" s="31" t="s">
        <v>186</v>
      </c>
      <c r="C116" s="31">
        <v>-14</v>
      </c>
      <c r="D116" s="31" t="s">
        <v>140</v>
      </c>
      <c r="E116" s="31" t="s">
        <v>11</v>
      </c>
      <c r="F116" s="31" t="s">
        <v>140</v>
      </c>
      <c r="G116" s="31" t="s">
        <v>140</v>
      </c>
      <c r="H116" s="32">
        <v>-11.4497</v>
      </c>
      <c r="I116" s="32">
        <v>0.19900000000000001</v>
      </c>
      <c r="J116" s="32" t="s">
        <v>140</v>
      </c>
      <c r="K116" s="32">
        <v>-9.4457000000000004</v>
      </c>
      <c r="L116" s="32">
        <v>0.26550000000000001</v>
      </c>
      <c r="M116" s="32" t="s">
        <v>55</v>
      </c>
      <c r="N116" s="32">
        <v>1.6912</v>
      </c>
      <c r="O116" s="33">
        <v>9.3740999999999996E-5</v>
      </c>
      <c r="P116" s="32" t="s">
        <v>140</v>
      </c>
      <c r="Q116" s="32">
        <v>3.016</v>
      </c>
      <c r="R116" s="32">
        <v>0.33400000000000002</v>
      </c>
      <c r="S116" s="32">
        <v>0.95</v>
      </c>
      <c r="T116" s="32">
        <v>0.03</v>
      </c>
      <c r="U116" s="31" t="s">
        <v>54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1" t="s">
        <v>11</v>
      </c>
      <c r="AC116" s="32" t="s">
        <v>55</v>
      </c>
      <c r="AD116" s="32">
        <v>87.85</v>
      </c>
      <c r="AE116" s="32">
        <v>1.55</v>
      </c>
      <c r="AF116" s="32">
        <v>50</v>
      </c>
      <c r="AG116" s="32">
        <v>521</v>
      </c>
      <c r="AH116" s="32">
        <f t="shared" si="6"/>
        <v>472</v>
      </c>
      <c r="AI116" s="32">
        <f t="shared" si="7"/>
        <v>59</v>
      </c>
      <c r="AJ116" s="32">
        <v>1494</v>
      </c>
      <c r="AK116" s="32">
        <v>15808.5</v>
      </c>
      <c r="AL116" s="37">
        <f t="shared" si="10"/>
        <v>4.0436440677966106</v>
      </c>
      <c r="AM116" s="32">
        <v>3422</v>
      </c>
      <c r="AN116" s="32">
        <f t="shared" si="11"/>
        <v>1.826417299824664E-2</v>
      </c>
      <c r="AO116" s="32">
        <v>633</v>
      </c>
      <c r="AP116" s="32">
        <v>1203</v>
      </c>
      <c r="AQ116" s="32">
        <v>906</v>
      </c>
      <c r="AR116" s="32">
        <v>3461</v>
      </c>
      <c r="AS116" s="32">
        <f t="shared" si="4"/>
        <v>570</v>
      </c>
      <c r="AT116" s="32">
        <f t="shared" si="5"/>
        <v>2555</v>
      </c>
      <c r="AU116" s="34">
        <v>472</v>
      </c>
    </row>
    <row r="117" spans="1:47">
      <c r="A117" s="32">
        <v>110415</v>
      </c>
      <c r="B117" s="31" t="s">
        <v>187</v>
      </c>
      <c r="C117" s="31">
        <v>-14</v>
      </c>
      <c r="D117" s="31" t="s">
        <v>140</v>
      </c>
      <c r="E117" s="31" t="s">
        <v>11</v>
      </c>
      <c r="F117" s="31" t="s">
        <v>140</v>
      </c>
      <c r="G117" s="31" t="s">
        <v>140</v>
      </c>
      <c r="H117" s="32">
        <v>-11.5283</v>
      </c>
      <c r="I117" s="32">
        <v>0.19650000000000001</v>
      </c>
      <c r="J117" s="32" t="s">
        <v>140</v>
      </c>
      <c r="K117" s="32">
        <v>-9.5839999999999996</v>
      </c>
      <c r="L117" s="32">
        <v>0.252</v>
      </c>
      <c r="M117" s="32" t="s">
        <v>55</v>
      </c>
      <c r="N117" s="32">
        <v>2.4104999999999999</v>
      </c>
      <c r="O117" s="33">
        <v>4.7639000000000002E-5</v>
      </c>
      <c r="P117" s="32" t="s">
        <v>140</v>
      </c>
      <c r="Q117" s="32">
        <v>2.9845000000000002</v>
      </c>
      <c r="R117" s="32">
        <v>0.45739999999999997</v>
      </c>
      <c r="S117" s="32">
        <v>0.95</v>
      </c>
      <c r="T117" s="32">
        <v>0.03</v>
      </c>
      <c r="U117" s="31" t="s">
        <v>54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1" t="s">
        <v>11</v>
      </c>
      <c r="AC117" s="32" t="s">
        <v>55</v>
      </c>
      <c r="AD117" s="32">
        <v>86.15</v>
      </c>
      <c r="AE117" s="32">
        <v>0.95</v>
      </c>
      <c r="AF117" s="32">
        <v>47</v>
      </c>
      <c r="AG117" s="32">
        <v>598</v>
      </c>
      <c r="AH117" s="32">
        <f t="shared" si="6"/>
        <v>552</v>
      </c>
      <c r="AI117" s="32">
        <f t="shared" si="7"/>
        <v>69</v>
      </c>
      <c r="AJ117" s="32">
        <v>1402.48</v>
      </c>
      <c r="AK117" s="32">
        <v>18146.5</v>
      </c>
      <c r="AL117" s="37">
        <f t="shared" si="10"/>
        <v>4.0444492753623189</v>
      </c>
      <c r="AM117" s="32">
        <v>3429</v>
      </c>
      <c r="AN117" s="32">
        <f t="shared" si="11"/>
        <v>1.8226888305628464E-2</v>
      </c>
      <c r="AO117" s="32">
        <v>639</v>
      </c>
      <c r="AP117" s="32">
        <v>1221</v>
      </c>
      <c r="AQ117" s="32">
        <v>907</v>
      </c>
      <c r="AR117" s="32">
        <v>3473</v>
      </c>
      <c r="AS117" s="32">
        <f t="shared" si="4"/>
        <v>582</v>
      </c>
      <c r="AT117" s="32">
        <f t="shared" si="5"/>
        <v>2566</v>
      </c>
      <c r="AU117" s="34">
        <v>552</v>
      </c>
    </row>
    <row r="118" spans="1:47">
      <c r="A118" s="32">
        <v>110418</v>
      </c>
      <c r="B118" s="31" t="s">
        <v>188</v>
      </c>
      <c r="C118" s="31">
        <v>-14</v>
      </c>
      <c r="D118" s="31" t="s">
        <v>140</v>
      </c>
      <c r="E118" s="31" t="s">
        <v>11</v>
      </c>
      <c r="F118" s="31" t="s">
        <v>140</v>
      </c>
      <c r="G118" s="31" t="s">
        <v>140</v>
      </c>
      <c r="H118" s="32">
        <v>-11.429399999999999</v>
      </c>
      <c r="I118" s="32">
        <v>0.20019999999999999</v>
      </c>
      <c r="J118" s="32" t="s">
        <v>140</v>
      </c>
      <c r="K118" s="32">
        <v>-9.4855999999999998</v>
      </c>
      <c r="L118" s="32">
        <v>0.27489999999999998</v>
      </c>
      <c r="M118" s="32" t="s">
        <v>55</v>
      </c>
      <c r="N118" s="32">
        <v>0.77229999999999999</v>
      </c>
      <c r="O118" s="33">
        <v>3.7968E-5</v>
      </c>
      <c r="P118" s="32" t="s">
        <v>140</v>
      </c>
      <c r="Q118" s="32">
        <v>3.0070000000000001</v>
      </c>
      <c r="R118" s="32">
        <v>0.41959999999999997</v>
      </c>
      <c r="S118" s="32">
        <v>0.95</v>
      </c>
      <c r="T118" s="32">
        <v>0.03</v>
      </c>
      <c r="U118" s="31" t="s">
        <v>54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1" t="s">
        <v>11</v>
      </c>
      <c r="AC118" s="32" t="s">
        <v>55</v>
      </c>
      <c r="AD118" s="32">
        <v>86.65</v>
      </c>
      <c r="AE118" s="32">
        <v>1.55</v>
      </c>
      <c r="AF118" s="32">
        <v>113</v>
      </c>
      <c r="AG118" s="32">
        <v>992</v>
      </c>
      <c r="AH118" s="32">
        <f t="shared" si="6"/>
        <v>880</v>
      </c>
      <c r="AI118" s="32">
        <f t="shared" si="7"/>
        <v>110</v>
      </c>
      <c r="AJ118" s="32">
        <v>3410.48</v>
      </c>
      <c r="AK118" s="32">
        <v>30200.6</v>
      </c>
      <c r="AL118" s="37">
        <f t="shared" si="10"/>
        <v>4.0591090909090912</v>
      </c>
      <c r="AM118" s="32">
        <v>3423</v>
      </c>
      <c r="AN118" s="32">
        <f t="shared" si="11"/>
        <v>1.8258837277242184E-2</v>
      </c>
      <c r="AO118" s="32">
        <v>639</v>
      </c>
      <c r="AP118" s="32">
        <v>1215</v>
      </c>
      <c r="AQ118" s="32">
        <v>906</v>
      </c>
      <c r="AR118" s="32">
        <v>3473</v>
      </c>
      <c r="AS118" s="32">
        <f t="shared" si="4"/>
        <v>576</v>
      </c>
      <c r="AT118" s="32">
        <f t="shared" si="5"/>
        <v>2567</v>
      </c>
      <c r="AU118" s="34">
        <v>880</v>
      </c>
    </row>
    <row r="119" spans="1:47">
      <c r="A119" s="32">
        <v>110419</v>
      </c>
      <c r="B119" s="31" t="s">
        <v>189</v>
      </c>
      <c r="C119" s="31">
        <v>-14</v>
      </c>
      <c r="D119" s="31" t="s">
        <v>140</v>
      </c>
      <c r="E119" s="31" t="s">
        <v>11</v>
      </c>
      <c r="F119" s="31" t="s">
        <v>140</v>
      </c>
      <c r="G119" s="31" t="s">
        <v>140</v>
      </c>
      <c r="H119" s="32">
        <v>-11.434799999999999</v>
      </c>
      <c r="I119" s="32">
        <v>0.18940000000000001</v>
      </c>
      <c r="J119" s="32" t="s">
        <v>140</v>
      </c>
      <c r="K119" s="32">
        <v>-9.4863</v>
      </c>
      <c r="L119" s="32">
        <v>0.25929999999999997</v>
      </c>
      <c r="M119" s="32" t="s">
        <v>55</v>
      </c>
      <c r="N119" s="32">
        <v>3.0232999999999999</v>
      </c>
      <c r="O119" s="33">
        <v>6.4931000000000006E-5</v>
      </c>
      <c r="P119" s="32" t="s">
        <v>140</v>
      </c>
      <c r="Q119" s="32">
        <v>3.0047000000000001</v>
      </c>
      <c r="R119" s="32">
        <v>0.21659999999999999</v>
      </c>
      <c r="S119" s="32">
        <v>0.95</v>
      </c>
      <c r="T119" s="32">
        <v>0.03</v>
      </c>
      <c r="U119" s="31" t="s">
        <v>54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1" t="s">
        <v>11</v>
      </c>
      <c r="AC119" s="32" t="s">
        <v>55</v>
      </c>
      <c r="AD119" s="32">
        <v>87.35</v>
      </c>
      <c r="AE119" s="32">
        <v>1.25</v>
      </c>
      <c r="AF119" s="32">
        <v>604</v>
      </c>
      <c r="AG119" s="32">
        <v>1291</v>
      </c>
      <c r="AH119" s="32">
        <f t="shared" si="6"/>
        <v>688</v>
      </c>
      <c r="AI119" s="32">
        <f t="shared" si="7"/>
        <v>86</v>
      </c>
      <c r="AJ119" s="32">
        <v>18332.5</v>
      </c>
      <c r="AK119" s="32">
        <v>39286.9</v>
      </c>
      <c r="AL119" s="37">
        <f t="shared" si="10"/>
        <v>4.0609302325581398</v>
      </c>
      <c r="AM119" s="32">
        <v>3415</v>
      </c>
      <c r="AN119" s="32">
        <f t="shared" si="11"/>
        <v>1.8301610541727673E-2</v>
      </c>
      <c r="AO119" s="32">
        <v>645</v>
      </c>
      <c r="AP119" s="32">
        <v>1221</v>
      </c>
      <c r="AQ119" s="32">
        <v>898</v>
      </c>
      <c r="AR119" s="32">
        <v>3455</v>
      </c>
      <c r="AS119" s="32">
        <f t="shared" si="4"/>
        <v>576</v>
      </c>
      <c r="AT119" s="32">
        <f t="shared" si="5"/>
        <v>2557</v>
      </c>
      <c r="AU119" s="34">
        <v>688</v>
      </c>
    </row>
    <row r="120" spans="1:47">
      <c r="A120" s="32">
        <v>110421</v>
      </c>
      <c r="B120" s="31" t="s">
        <v>190</v>
      </c>
      <c r="C120" s="31">
        <v>-16</v>
      </c>
      <c r="D120" s="31" t="s">
        <v>140</v>
      </c>
      <c r="E120" s="31" t="s">
        <v>11</v>
      </c>
      <c r="F120" s="31" t="s">
        <v>140</v>
      </c>
      <c r="G120" s="31" t="s">
        <v>140</v>
      </c>
      <c r="H120" s="32">
        <v>-13.1351</v>
      </c>
      <c r="I120" s="32">
        <v>0.2145</v>
      </c>
      <c r="J120" s="32" t="s">
        <v>140</v>
      </c>
      <c r="K120" s="32">
        <v>-11.0518</v>
      </c>
      <c r="L120" s="32">
        <v>0.32279999999999998</v>
      </c>
      <c r="M120" s="32" t="s">
        <v>55</v>
      </c>
      <c r="N120" s="32">
        <v>2.0324</v>
      </c>
      <c r="O120" s="33">
        <v>8.8740999999999996E-5</v>
      </c>
      <c r="P120" s="32" t="s">
        <v>140</v>
      </c>
      <c r="Q120" s="32">
        <v>2.9451000000000001</v>
      </c>
      <c r="R120" s="32">
        <v>0.51270000000000004</v>
      </c>
      <c r="S120" s="32">
        <v>0.95</v>
      </c>
      <c r="T120" s="32">
        <v>0.03</v>
      </c>
      <c r="U120" s="31" t="s">
        <v>13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1" t="s">
        <v>11</v>
      </c>
      <c r="AC120" s="32" t="s">
        <v>55</v>
      </c>
      <c r="AD120" s="32">
        <v>85.6</v>
      </c>
      <c r="AE120" s="32">
        <v>1.2</v>
      </c>
      <c r="AF120" s="32">
        <v>44</v>
      </c>
      <c r="AG120" s="32">
        <v>515</v>
      </c>
      <c r="AH120" s="32">
        <f t="shared" si="6"/>
        <v>472</v>
      </c>
      <c r="AI120" s="32">
        <f t="shared" si="7"/>
        <v>59</v>
      </c>
      <c r="AJ120" s="32">
        <v>1311.98</v>
      </c>
      <c r="AK120" s="32">
        <v>15619</v>
      </c>
      <c r="AL120" s="37">
        <f t="shared" si="10"/>
        <v>4.0415310734463272</v>
      </c>
      <c r="AM120" s="32">
        <v>3420</v>
      </c>
      <c r="AN120" s="32">
        <f t="shared" si="11"/>
        <v>1.827485380116959E-2</v>
      </c>
      <c r="AO120" s="32">
        <v>657</v>
      </c>
      <c r="AP120" s="32">
        <v>1227</v>
      </c>
      <c r="AQ120" s="32">
        <v>915</v>
      </c>
      <c r="AR120" s="32">
        <v>3467</v>
      </c>
      <c r="AS120" s="32">
        <f t="shared" si="4"/>
        <v>570</v>
      </c>
      <c r="AT120" s="32">
        <f t="shared" si="5"/>
        <v>2552</v>
      </c>
      <c r="AU120" s="34">
        <v>472</v>
      </c>
    </row>
    <row r="121" spans="1:47">
      <c r="A121" s="32">
        <v>110425</v>
      </c>
      <c r="B121" s="31" t="s">
        <v>277</v>
      </c>
      <c r="C121" s="31">
        <v>-16</v>
      </c>
      <c r="D121" s="31" t="s">
        <v>140</v>
      </c>
      <c r="E121" s="31" t="s">
        <v>11</v>
      </c>
      <c r="F121" s="31" t="s">
        <v>140</v>
      </c>
      <c r="G121" s="31" t="s">
        <v>140</v>
      </c>
      <c r="H121" s="32">
        <v>-13.0031</v>
      </c>
      <c r="I121" s="32">
        <v>0.18</v>
      </c>
      <c r="J121" s="32" t="s">
        <v>140</v>
      </c>
      <c r="K121" s="32">
        <v>-10.867900000000001</v>
      </c>
      <c r="L121" s="32">
        <v>0.25259999999999999</v>
      </c>
      <c r="M121" s="32" t="s">
        <v>55</v>
      </c>
      <c r="N121" s="32">
        <v>0.82110000000000005</v>
      </c>
      <c r="O121" s="33">
        <v>4.5210000000000003E-5</v>
      </c>
      <c r="P121" s="32" t="s">
        <v>140</v>
      </c>
      <c r="Q121" s="32">
        <v>2.9796</v>
      </c>
      <c r="R121" s="32">
        <v>0.61360000000000003</v>
      </c>
      <c r="S121" s="32">
        <v>0.95</v>
      </c>
      <c r="T121" s="32">
        <v>0.03</v>
      </c>
      <c r="U121" s="31" t="s">
        <v>13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1" t="s">
        <v>11</v>
      </c>
      <c r="AC121" s="32" t="s">
        <v>55</v>
      </c>
      <c r="AD121" s="32">
        <v>87.5</v>
      </c>
      <c r="AE121" s="32">
        <v>1.9</v>
      </c>
      <c r="AF121" s="32">
        <v>28</v>
      </c>
      <c r="AG121" s="32">
        <v>939</v>
      </c>
      <c r="AH121" s="32">
        <f t="shared" si="6"/>
        <v>912</v>
      </c>
      <c r="AI121" s="32">
        <f t="shared" si="7"/>
        <v>114</v>
      </c>
      <c r="AJ121" s="32">
        <v>826.48400000000004</v>
      </c>
      <c r="AK121" s="32">
        <v>28570</v>
      </c>
      <c r="AL121" s="37">
        <f t="shared" si="10"/>
        <v>4.0560695906432747</v>
      </c>
      <c r="AM121" s="32">
        <v>3425</v>
      </c>
      <c r="AN121" s="32">
        <f t="shared" si="11"/>
        <v>1.824817518248175E-2</v>
      </c>
      <c r="AO121" s="32">
        <v>645</v>
      </c>
      <c r="AP121" s="32">
        <v>1209</v>
      </c>
      <c r="AQ121" s="32">
        <v>900</v>
      </c>
      <c r="AR121" s="32">
        <v>3461</v>
      </c>
      <c r="AS121" s="32">
        <f t="shared" ref="AS121:AS184" si="12">AP121-AO121</f>
        <v>564</v>
      </c>
      <c r="AT121" s="32">
        <f t="shared" ref="AT121:AT184" si="13">AR121-AQ121</f>
        <v>2561</v>
      </c>
      <c r="AU121" s="34">
        <v>912</v>
      </c>
    </row>
    <row r="122" spans="1:47">
      <c r="A122" s="32">
        <v>110428</v>
      </c>
      <c r="B122" s="31" t="s">
        <v>278</v>
      </c>
      <c r="C122" s="31">
        <v>-12</v>
      </c>
      <c r="D122" s="31" t="s">
        <v>140</v>
      </c>
      <c r="E122" s="31" t="s">
        <v>11</v>
      </c>
      <c r="F122" s="31" t="s">
        <v>140</v>
      </c>
      <c r="G122" s="31" t="s">
        <v>140</v>
      </c>
      <c r="H122" s="32">
        <v>-9.7371999999999996</v>
      </c>
      <c r="I122" s="32">
        <v>0.18390000000000001</v>
      </c>
      <c r="J122" s="32" t="s">
        <v>140</v>
      </c>
      <c r="K122" s="32">
        <v>-7.9215</v>
      </c>
      <c r="L122" s="32">
        <v>0.21179999999999999</v>
      </c>
      <c r="M122" s="32" t="s">
        <v>55</v>
      </c>
      <c r="N122" s="32">
        <v>0.84250000000000003</v>
      </c>
      <c r="O122" s="33">
        <v>3.8080000000000001E-5</v>
      </c>
      <c r="P122" s="32" t="s">
        <v>140</v>
      </c>
      <c r="Q122" s="32">
        <v>2.9973999999999998</v>
      </c>
      <c r="R122" s="32">
        <v>0.38090000000000002</v>
      </c>
      <c r="S122" s="32">
        <v>0.95</v>
      </c>
      <c r="T122" s="32">
        <v>0.03</v>
      </c>
      <c r="U122" s="31" t="s">
        <v>13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1" t="s">
        <v>11</v>
      </c>
      <c r="AC122" s="32" t="s">
        <v>55</v>
      </c>
      <c r="AD122" s="32">
        <v>89.75</v>
      </c>
      <c r="AE122" s="32">
        <v>1.95</v>
      </c>
      <c r="AF122" s="32">
        <v>35</v>
      </c>
      <c r="AG122" s="32">
        <v>994</v>
      </c>
      <c r="AH122" s="32">
        <f t="shared" si="6"/>
        <v>960</v>
      </c>
      <c r="AI122" s="32">
        <f t="shared" si="7"/>
        <v>120</v>
      </c>
      <c r="AJ122" s="32">
        <v>1037.98</v>
      </c>
      <c r="AK122" s="32">
        <v>30253.9</v>
      </c>
      <c r="AL122" s="37">
        <f t="shared" si="10"/>
        <v>4.0577666666666667</v>
      </c>
      <c r="AM122" s="32">
        <v>2689</v>
      </c>
      <c r="AN122" s="32">
        <f t="shared" si="11"/>
        <v>2.3242841204908889E-2</v>
      </c>
      <c r="AO122" s="32">
        <v>483</v>
      </c>
      <c r="AP122" s="32">
        <v>935</v>
      </c>
      <c r="AQ122" s="32">
        <v>703</v>
      </c>
      <c r="AR122" s="32">
        <v>2727</v>
      </c>
      <c r="AS122" s="32">
        <f t="shared" si="12"/>
        <v>452</v>
      </c>
      <c r="AT122" s="32">
        <f t="shared" si="13"/>
        <v>2024</v>
      </c>
      <c r="AU122" s="34">
        <v>960</v>
      </c>
    </row>
    <row r="123" spans="1:47">
      <c r="A123" s="32">
        <v>110429</v>
      </c>
      <c r="B123" s="31" t="s">
        <v>279</v>
      </c>
      <c r="C123" s="31">
        <v>-20</v>
      </c>
      <c r="D123" s="31" t="s">
        <v>140</v>
      </c>
      <c r="E123" s="31" t="s">
        <v>11</v>
      </c>
      <c r="F123" s="31" t="s">
        <v>140</v>
      </c>
      <c r="G123" s="31" t="s">
        <v>140</v>
      </c>
      <c r="H123" s="32">
        <v>-16.202400000000001</v>
      </c>
      <c r="I123" s="32">
        <v>0.17580000000000001</v>
      </c>
      <c r="J123" s="32" t="s">
        <v>140</v>
      </c>
      <c r="K123" s="32">
        <v>-13.712</v>
      </c>
      <c r="L123" s="32">
        <v>0.21809999999999999</v>
      </c>
      <c r="M123" s="32" t="s">
        <v>55</v>
      </c>
      <c r="N123" s="32">
        <v>2.1526999999999998</v>
      </c>
      <c r="O123" s="33">
        <v>1.0977E-4</v>
      </c>
      <c r="P123" s="32" t="s">
        <v>140</v>
      </c>
      <c r="Q123" s="32">
        <v>2.9308000000000001</v>
      </c>
      <c r="R123" s="32">
        <v>0.60509999999999997</v>
      </c>
      <c r="S123" s="32">
        <v>0.95</v>
      </c>
      <c r="T123" s="32">
        <v>0.03</v>
      </c>
      <c r="U123" s="31" t="s">
        <v>13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2">
        <v>0</v>
      </c>
      <c r="AB123" s="31" t="s">
        <v>11</v>
      </c>
      <c r="AC123" s="32" t="s">
        <v>55</v>
      </c>
      <c r="AD123" s="32">
        <v>88.35</v>
      </c>
      <c r="AE123" s="32">
        <v>1.35</v>
      </c>
      <c r="AF123" s="32">
        <v>42</v>
      </c>
      <c r="AG123" s="32">
        <v>385</v>
      </c>
      <c r="AH123" s="32">
        <f t="shared" si="6"/>
        <v>344</v>
      </c>
      <c r="AI123" s="32">
        <f t="shared" si="7"/>
        <v>43</v>
      </c>
      <c r="AJ123" s="32">
        <v>1250.5</v>
      </c>
      <c r="AK123" s="32">
        <v>11730.4</v>
      </c>
      <c r="AL123" s="37">
        <f t="shared" si="10"/>
        <v>4.0619767441860466</v>
      </c>
      <c r="AM123" s="32">
        <v>2766</v>
      </c>
      <c r="AN123" s="32">
        <f t="shared" si="11"/>
        <v>2.259580621836587E-2</v>
      </c>
      <c r="AO123" s="32">
        <v>483</v>
      </c>
      <c r="AP123" s="32">
        <v>951</v>
      </c>
      <c r="AQ123" s="32">
        <v>695</v>
      </c>
      <c r="AR123" s="32">
        <v>2767</v>
      </c>
      <c r="AS123" s="32">
        <f t="shared" si="12"/>
        <v>468</v>
      </c>
      <c r="AT123" s="32">
        <f t="shared" si="13"/>
        <v>2072</v>
      </c>
      <c r="AU123" s="34">
        <v>344</v>
      </c>
    </row>
    <row r="124" spans="1:47">
      <c r="A124" s="32">
        <v>110501</v>
      </c>
      <c r="B124" s="31" t="s">
        <v>280</v>
      </c>
      <c r="C124" s="31">
        <v>-20</v>
      </c>
      <c r="D124" s="31" t="s">
        <v>140</v>
      </c>
      <c r="E124" s="31" t="s">
        <v>11</v>
      </c>
      <c r="F124" s="31" t="s">
        <v>140</v>
      </c>
      <c r="G124" s="31" t="s">
        <v>140</v>
      </c>
      <c r="H124" s="32">
        <v>-16.394400000000001</v>
      </c>
      <c r="I124" s="32">
        <v>0.18110000000000001</v>
      </c>
      <c r="J124" s="32" t="s">
        <v>140</v>
      </c>
      <c r="K124" s="32">
        <v>-13.995799999999999</v>
      </c>
      <c r="L124" s="32">
        <v>0.22359999999999999</v>
      </c>
      <c r="M124" s="32" t="s">
        <v>55</v>
      </c>
      <c r="N124" s="32">
        <v>0.82369999999999999</v>
      </c>
      <c r="O124" s="33">
        <v>6.8583000000000004E-5</v>
      </c>
      <c r="P124" s="32" t="s">
        <v>140</v>
      </c>
      <c r="Q124" s="32">
        <v>2.9504999999999999</v>
      </c>
      <c r="R124" s="32">
        <v>0.8286</v>
      </c>
      <c r="S124" s="32">
        <v>0.95</v>
      </c>
      <c r="T124" s="32">
        <v>0.03</v>
      </c>
      <c r="U124" s="31" t="s">
        <v>13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1" t="s">
        <v>11</v>
      </c>
      <c r="AC124" s="32" t="s">
        <v>55</v>
      </c>
      <c r="AD124" s="32">
        <v>87.3</v>
      </c>
      <c r="AE124" s="32">
        <v>1.3</v>
      </c>
      <c r="AF124" s="32">
        <v>17</v>
      </c>
      <c r="AG124" s="32">
        <v>560</v>
      </c>
      <c r="AH124" s="32">
        <f t="shared" si="6"/>
        <v>544</v>
      </c>
      <c r="AI124" s="32">
        <f t="shared" si="7"/>
        <v>68</v>
      </c>
      <c r="AJ124" s="32">
        <v>491</v>
      </c>
      <c r="AK124" s="32">
        <v>17050.900000000001</v>
      </c>
      <c r="AL124" s="37">
        <f t="shared" si="10"/>
        <v>4.0587990196078438</v>
      </c>
      <c r="AM124" s="32">
        <v>2772</v>
      </c>
      <c r="AN124" s="32">
        <f t="shared" si="11"/>
        <v>2.2546897546897548E-2</v>
      </c>
      <c r="AO124" s="32">
        <v>483</v>
      </c>
      <c r="AP124" s="32">
        <v>947</v>
      </c>
      <c r="AQ124" s="32">
        <v>668</v>
      </c>
      <c r="AR124" s="32">
        <v>2751</v>
      </c>
      <c r="AS124" s="32">
        <f t="shared" si="12"/>
        <v>464</v>
      </c>
      <c r="AT124" s="32">
        <f t="shared" si="13"/>
        <v>2083</v>
      </c>
      <c r="AU124" s="34">
        <v>544</v>
      </c>
    </row>
    <row r="125" spans="1:47">
      <c r="A125" s="32">
        <v>110502</v>
      </c>
      <c r="B125" s="31" t="s">
        <v>281</v>
      </c>
      <c r="C125" s="31">
        <v>-16</v>
      </c>
      <c r="D125" s="31" t="s">
        <v>140</v>
      </c>
      <c r="E125" s="31" t="s">
        <v>11</v>
      </c>
      <c r="F125" s="31" t="s">
        <v>140</v>
      </c>
      <c r="G125" s="31" t="s">
        <v>140</v>
      </c>
      <c r="H125" s="32">
        <v>-13.1416</v>
      </c>
      <c r="I125" s="32">
        <v>0.18129999999999999</v>
      </c>
      <c r="J125" s="32" t="s">
        <v>140</v>
      </c>
      <c r="K125" s="32">
        <v>-11.023899999999999</v>
      </c>
      <c r="L125" s="32">
        <v>0.19570000000000001</v>
      </c>
      <c r="M125" s="32" t="s">
        <v>55</v>
      </c>
      <c r="N125" s="32">
        <v>1.7975000000000001</v>
      </c>
      <c r="O125" s="33">
        <v>7.9383999999999998E-5</v>
      </c>
      <c r="P125" s="32" t="s">
        <v>140</v>
      </c>
      <c r="Q125" s="32">
        <v>2.944</v>
      </c>
      <c r="R125" s="32">
        <v>0.48809999999999998</v>
      </c>
      <c r="S125" s="32">
        <v>0.95</v>
      </c>
      <c r="T125" s="32">
        <v>0.03</v>
      </c>
      <c r="U125" s="31" t="s">
        <v>13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1" t="s">
        <v>11</v>
      </c>
      <c r="AC125" s="32" t="s">
        <v>55</v>
      </c>
      <c r="AD125" s="32">
        <v>89.2</v>
      </c>
      <c r="AE125" s="32">
        <v>1.7</v>
      </c>
      <c r="AF125" s="32">
        <v>41</v>
      </c>
      <c r="AG125" s="32">
        <v>432</v>
      </c>
      <c r="AH125" s="32">
        <f t="shared" si="6"/>
        <v>392</v>
      </c>
      <c r="AI125" s="32">
        <f t="shared" si="7"/>
        <v>49</v>
      </c>
      <c r="AJ125" s="32">
        <v>1219</v>
      </c>
      <c r="AK125" s="32">
        <v>13098.5</v>
      </c>
      <c r="AL125" s="37">
        <f t="shared" si="10"/>
        <v>4.0406462585034015</v>
      </c>
      <c r="AM125" s="32">
        <v>2790</v>
      </c>
      <c r="AN125" s="32">
        <f t="shared" si="11"/>
        <v>2.2401433691756272E-2</v>
      </c>
      <c r="AO125" s="32">
        <v>483</v>
      </c>
      <c r="AP125" s="32">
        <v>955</v>
      </c>
      <c r="AQ125" s="32">
        <v>640</v>
      </c>
      <c r="AR125" s="32">
        <v>2731</v>
      </c>
      <c r="AS125" s="32">
        <f t="shared" si="12"/>
        <v>472</v>
      </c>
      <c r="AT125" s="32">
        <f t="shared" si="13"/>
        <v>2091</v>
      </c>
      <c r="AU125" s="34">
        <v>392</v>
      </c>
    </row>
    <row r="126" spans="1:47">
      <c r="A126" s="32">
        <v>110503</v>
      </c>
      <c r="B126" s="31" t="s">
        <v>282</v>
      </c>
      <c r="C126" s="31">
        <v>-16</v>
      </c>
      <c r="D126" s="31" t="s">
        <v>140</v>
      </c>
      <c r="E126" s="31" t="s">
        <v>11</v>
      </c>
      <c r="F126" s="31" t="s">
        <v>140</v>
      </c>
      <c r="G126" s="31" t="s">
        <v>140</v>
      </c>
      <c r="H126" s="32">
        <v>-13.1419</v>
      </c>
      <c r="I126" s="32">
        <v>0.17649999999999999</v>
      </c>
      <c r="J126" s="32" t="s">
        <v>140</v>
      </c>
      <c r="K126" s="32">
        <v>-11.031499999999999</v>
      </c>
      <c r="L126" s="32">
        <v>0.1963</v>
      </c>
      <c r="M126" s="32" t="s">
        <v>55</v>
      </c>
      <c r="N126" s="32">
        <v>1.099</v>
      </c>
      <c r="O126" s="33">
        <v>5.5300999999999998E-5</v>
      </c>
      <c r="P126" s="32" t="s">
        <v>140</v>
      </c>
      <c r="Q126" s="32">
        <v>2.9973999999999998</v>
      </c>
      <c r="R126" s="32">
        <v>0.45850000000000002</v>
      </c>
      <c r="S126" s="32">
        <v>0.95</v>
      </c>
      <c r="T126" s="32">
        <v>0.03</v>
      </c>
      <c r="U126" s="31" t="s">
        <v>13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1" t="s">
        <v>11</v>
      </c>
      <c r="AC126" s="32" t="s">
        <v>55</v>
      </c>
      <c r="AD126" s="32">
        <v>87.35</v>
      </c>
      <c r="AE126" s="32">
        <v>2.5499999999999998</v>
      </c>
      <c r="AF126" s="32">
        <v>36</v>
      </c>
      <c r="AG126" s="32">
        <v>531</v>
      </c>
      <c r="AH126" s="32">
        <f t="shared" ref="AH126:AH189" si="14">AG126-AF126+1</f>
        <v>496</v>
      </c>
      <c r="AI126" s="32">
        <f t="shared" si="7"/>
        <v>62</v>
      </c>
      <c r="AJ126" s="32">
        <v>1068.02</v>
      </c>
      <c r="AK126" s="32">
        <v>16110.5</v>
      </c>
      <c r="AL126" s="37">
        <f t="shared" si="10"/>
        <v>4.0436774193548386</v>
      </c>
      <c r="AM126" s="32">
        <v>2781</v>
      </c>
      <c r="AN126" s="32">
        <f t="shared" si="11"/>
        <v>2.2473930240920533E-2</v>
      </c>
      <c r="AO126" s="32">
        <v>459</v>
      </c>
      <c r="AP126" s="32">
        <v>943</v>
      </c>
      <c r="AQ126" s="32">
        <v>675</v>
      </c>
      <c r="AR126" s="32">
        <v>2759</v>
      </c>
      <c r="AS126" s="32">
        <f t="shared" si="12"/>
        <v>484</v>
      </c>
      <c r="AT126" s="32">
        <f t="shared" si="13"/>
        <v>2084</v>
      </c>
      <c r="AU126" s="34">
        <v>496</v>
      </c>
    </row>
    <row r="127" spans="1:47">
      <c r="A127" s="32">
        <v>110623</v>
      </c>
      <c r="B127" s="31" t="s">
        <v>283</v>
      </c>
      <c r="C127" s="32">
        <v>-16</v>
      </c>
      <c r="D127" s="31" t="s">
        <v>140</v>
      </c>
      <c r="E127" s="31" t="s">
        <v>11</v>
      </c>
      <c r="F127" s="31" t="s">
        <v>140</v>
      </c>
      <c r="G127" s="31" t="s">
        <v>140</v>
      </c>
      <c r="H127" s="32">
        <v>-12.1478</v>
      </c>
      <c r="I127" s="32">
        <v>4.2900000000000001E-2</v>
      </c>
      <c r="J127" s="32" t="s">
        <v>140</v>
      </c>
      <c r="K127" s="32">
        <v>-9.4822000000000006</v>
      </c>
      <c r="L127" s="32">
        <v>0.15809999999999999</v>
      </c>
      <c r="M127" s="32" t="s">
        <v>55</v>
      </c>
      <c r="N127" s="32">
        <v>2.1107999999999998</v>
      </c>
      <c r="O127" s="33">
        <v>2.0613000000000001E-5</v>
      </c>
      <c r="P127" s="32" t="s">
        <v>140</v>
      </c>
      <c r="Q127" s="32">
        <v>2.9864000000000002</v>
      </c>
      <c r="R127" s="32">
        <v>0.27929999999999999</v>
      </c>
      <c r="S127" s="32">
        <v>0.95</v>
      </c>
      <c r="T127" s="32">
        <v>0.03</v>
      </c>
      <c r="U127" s="31" t="s">
        <v>13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1" t="s">
        <v>11</v>
      </c>
      <c r="AC127" s="32" t="s">
        <v>55</v>
      </c>
      <c r="AD127" s="32">
        <v>87.85</v>
      </c>
      <c r="AE127" s="32">
        <v>1.35</v>
      </c>
      <c r="AF127" s="32">
        <v>65</v>
      </c>
      <c r="AG127" s="32">
        <v>632</v>
      </c>
      <c r="AH127" s="32">
        <f t="shared" si="14"/>
        <v>568</v>
      </c>
      <c r="AI127" s="32">
        <f t="shared" si="7"/>
        <v>71</v>
      </c>
      <c r="AJ127" s="32">
        <v>1954</v>
      </c>
      <c r="AK127" s="32">
        <v>19223</v>
      </c>
      <c r="AL127" s="37">
        <f t="shared" si="10"/>
        <v>4.0537558685446013</v>
      </c>
      <c r="AM127" s="32">
        <v>3485</v>
      </c>
      <c r="AN127" s="32">
        <f t="shared" si="11"/>
        <v>1.7934002869440458E-2</v>
      </c>
      <c r="AO127" s="32">
        <v>609</v>
      </c>
      <c r="AP127" s="32">
        <v>1203</v>
      </c>
      <c r="AQ127" s="32">
        <v>887</v>
      </c>
      <c r="AR127" s="32">
        <v>3479</v>
      </c>
      <c r="AS127" s="32">
        <f t="shared" si="12"/>
        <v>594</v>
      </c>
      <c r="AT127" s="32">
        <f t="shared" si="13"/>
        <v>2592</v>
      </c>
      <c r="AU127" s="34">
        <v>568</v>
      </c>
    </row>
    <row r="128" spans="1:47">
      <c r="A128" s="32">
        <v>110721</v>
      </c>
      <c r="B128" s="31" t="s">
        <v>284</v>
      </c>
      <c r="C128" s="32">
        <v>-16</v>
      </c>
      <c r="D128" s="31" t="s">
        <v>140</v>
      </c>
      <c r="E128" s="31" t="s">
        <v>11</v>
      </c>
      <c r="F128" s="31" t="s">
        <v>143</v>
      </c>
      <c r="G128" s="31" t="s">
        <v>140</v>
      </c>
      <c r="H128" s="32">
        <v>-12.5922</v>
      </c>
      <c r="I128" s="32">
        <v>9.2399999999999996E-2</v>
      </c>
      <c r="J128" s="32" t="s">
        <v>140</v>
      </c>
      <c r="K128" s="32">
        <v>-7.6532</v>
      </c>
      <c r="L128" s="32">
        <v>0.17710000000000001</v>
      </c>
      <c r="M128" s="32" t="s">
        <v>55</v>
      </c>
      <c r="N128" s="32">
        <v>2.0015999999999998</v>
      </c>
      <c r="O128" s="33"/>
      <c r="P128" s="32" t="s">
        <v>140</v>
      </c>
      <c r="Q128" s="32">
        <v>3.109</v>
      </c>
      <c r="R128" s="32">
        <v>0.39090000000000003</v>
      </c>
      <c r="S128" s="32"/>
      <c r="T128" s="32"/>
      <c r="U128" s="31" t="s">
        <v>13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1" t="s">
        <v>11</v>
      </c>
      <c r="AC128" s="32" t="s">
        <v>55</v>
      </c>
      <c r="AD128" s="32">
        <v>89.709500000000006</v>
      </c>
      <c r="AE128" s="32">
        <v>0.2351</v>
      </c>
      <c r="AF128" s="32">
        <v>400</v>
      </c>
      <c r="AG128" s="32">
        <v>2241</v>
      </c>
      <c r="AH128" s="32">
        <f t="shared" si="14"/>
        <v>1842</v>
      </c>
      <c r="AI128" s="32">
        <f t="shared" si="7"/>
        <v>230.25</v>
      </c>
      <c r="AJ128" s="32"/>
      <c r="AK128" s="32"/>
      <c r="AL128" s="32">
        <v>4.05</v>
      </c>
      <c r="AM128" s="32"/>
      <c r="AN128" s="32">
        <v>1.82639E-2</v>
      </c>
      <c r="AO128" s="32">
        <v>657</v>
      </c>
      <c r="AP128" s="32">
        <v>1233</v>
      </c>
      <c r="AQ128" s="32">
        <v>957</v>
      </c>
      <c r="AR128" s="32">
        <v>3461</v>
      </c>
      <c r="AS128" s="32">
        <f t="shared" si="12"/>
        <v>576</v>
      </c>
      <c r="AT128" s="32">
        <f t="shared" si="13"/>
        <v>2504</v>
      </c>
      <c r="AU128" s="34">
        <v>1842</v>
      </c>
    </row>
    <row r="129" spans="1:47">
      <c r="A129" s="32">
        <v>110726</v>
      </c>
      <c r="B129" s="31" t="s">
        <v>285</v>
      </c>
      <c r="C129" s="32">
        <v>-16</v>
      </c>
      <c r="D129" s="31" t="s">
        <v>140</v>
      </c>
      <c r="E129" s="31" t="s">
        <v>11</v>
      </c>
      <c r="F129" s="31" t="s">
        <v>140</v>
      </c>
      <c r="G129" s="31" t="s">
        <v>140</v>
      </c>
      <c r="H129" s="32">
        <v>-12.131399999999999</v>
      </c>
      <c r="I129" s="32">
        <v>6.5500000000000003E-2</v>
      </c>
      <c r="J129" s="32" t="s">
        <v>140</v>
      </c>
      <c r="K129" s="32">
        <v>-9.4003999999999994</v>
      </c>
      <c r="L129" s="32">
        <v>0.2293</v>
      </c>
      <c r="M129" s="32" t="s">
        <v>55</v>
      </c>
      <c r="N129" s="32">
        <v>1.6085</v>
      </c>
      <c r="O129" s="33">
        <v>2.8382999999999999E-5</v>
      </c>
      <c r="P129" s="32" t="s">
        <v>140</v>
      </c>
      <c r="Q129" s="32">
        <v>2.9950000000000001</v>
      </c>
      <c r="R129" s="32">
        <v>0.23469999999999999</v>
      </c>
      <c r="S129" s="32">
        <v>0.74</v>
      </c>
      <c r="T129" s="32">
        <v>0.02</v>
      </c>
      <c r="U129" s="31" t="s">
        <v>13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1" t="s">
        <v>11</v>
      </c>
      <c r="AC129" s="32" t="s">
        <v>55</v>
      </c>
      <c r="AD129" s="32">
        <v>89.45</v>
      </c>
      <c r="AE129" s="32">
        <v>1.05</v>
      </c>
      <c r="AF129" s="32">
        <v>65</v>
      </c>
      <c r="AG129" s="32">
        <v>696</v>
      </c>
      <c r="AH129" s="32">
        <f t="shared" si="14"/>
        <v>632</v>
      </c>
      <c r="AI129" s="32">
        <f t="shared" si="7"/>
        <v>79</v>
      </c>
      <c r="AJ129" s="32">
        <v>1953</v>
      </c>
      <c r="AK129" s="32">
        <v>21172</v>
      </c>
      <c r="AL129" s="37">
        <f>(AK129-AJ129)/AI129/60</f>
        <v>4.0546413502109706</v>
      </c>
      <c r="AM129" s="32">
        <v>3363</v>
      </c>
      <c r="AN129" s="32">
        <f>62.5/AM129</f>
        <v>1.8584597085935177E-2</v>
      </c>
      <c r="AO129" s="32">
        <v>657</v>
      </c>
      <c r="AP129" s="32">
        <v>1233</v>
      </c>
      <c r="AQ129" s="32">
        <v>957</v>
      </c>
      <c r="AR129" s="32">
        <v>3461</v>
      </c>
      <c r="AS129" s="32">
        <f t="shared" si="12"/>
        <v>576</v>
      </c>
      <c r="AT129" s="32">
        <f t="shared" si="13"/>
        <v>2504</v>
      </c>
      <c r="AU129" s="34">
        <v>632</v>
      </c>
    </row>
    <row r="130" spans="1:47">
      <c r="A130" s="32">
        <v>110727</v>
      </c>
      <c r="B130" s="31" t="s">
        <v>286</v>
      </c>
      <c r="C130" s="32">
        <v>-16</v>
      </c>
      <c r="D130" s="31" t="s">
        <v>140</v>
      </c>
      <c r="E130" s="31" t="s">
        <v>11</v>
      </c>
      <c r="F130" s="31" t="s">
        <v>143</v>
      </c>
      <c r="G130" s="31" t="s">
        <v>140</v>
      </c>
      <c r="H130" s="32">
        <v>-11.8362</v>
      </c>
      <c r="I130" s="32">
        <v>5.33E-2</v>
      </c>
      <c r="J130" s="32" t="s">
        <v>140</v>
      </c>
      <c r="K130" s="32">
        <v>-9.3346999999999998</v>
      </c>
      <c r="L130" s="32">
        <v>8.5500000000000007E-2</v>
      </c>
      <c r="M130" s="32" t="s">
        <v>55</v>
      </c>
      <c r="N130" s="32">
        <v>2.0489999999999999</v>
      </c>
      <c r="O130" s="33"/>
      <c r="P130" s="32" t="s">
        <v>140</v>
      </c>
      <c r="Q130" s="32">
        <v>2.9903</v>
      </c>
      <c r="R130" s="32">
        <v>0.24399999999999999</v>
      </c>
      <c r="S130" s="32"/>
      <c r="T130" s="32"/>
      <c r="U130" s="31" t="s">
        <v>13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1" t="s">
        <v>11</v>
      </c>
      <c r="AC130" s="32" t="s">
        <v>55</v>
      </c>
      <c r="AD130" s="32">
        <v>88.218999999999994</v>
      </c>
      <c r="AE130" s="32">
        <v>0.73509999999999998</v>
      </c>
      <c r="AF130" s="32">
        <v>40</v>
      </c>
      <c r="AG130" s="32">
        <v>687</v>
      </c>
      <c r="AH130" s="32">
        <f t="shared" si="14"/>
        <v>648</v>
      </c>
      <c r="AI130" s="32">
        <f t="shared" si="7"/>
        <v>81</v>
      </c>
      <c r="AJ130" s="32"/>
      <c r="AK130" s="32"/>
      <c r="AL130" s="32">
        <v>4.05</v>
      </c>
      <c r="AM130" s="32"/>
      <c r="AN130" s="32">
        <v>1.8524100000000002E-2</v>
      </c>
      <c r="AO130" s="32">
        <v>657</v>
      </c>
      <c r="AP130" s="32">
        <v>1233</v>
      </c>
      <c r="AQ130" s="32">
        <v>957</v>
      </c>
      <c r="AR130" s="32">
        <v>3461</v>
      </c>
      <c r="AS130" s="32">
        <f t="shared" si="12"/>
        <v>576</v>
      </c>
      <c r="AT130" s="32">
        <f t="shared" si="13"/>
        <v>2504</v>
      </c>
      <c r="AU130" s="34">
        <v>648</v>
      </c>
    </row>
    <row r="131" spans="1:47">
      <c r="A131" s="32">
        <v>110728</v>
      </c>
      <c r="B131" s="31" t="s">
        <v>287</v>
      </c>
      <c r="C131" s="32">
        <v>-16</v>
      </c>
      <c r="D131" s="31" t="s">
        <v>140</v>
      </c>
      <c r="E131" s="31" t="s">
        <v>11</v>
      </c>
      <c r="F131" s="31" t="s">
        <v>143</v>
      </c>
      <c r="G131" s="31" t="s">
        <v>140</v>
      </c>
      <c r="H131" s="32">
        <v>-12.041499999999999</v>
      </c>
      <c r="I131" s="32">
        <v>5.8700000000000002E-2</v>
      </c>
      <c r="J131" s="32" t="s">
        <v>140</v>
      </c>
      <c r="K131" s="32">
        <v>-9.6054999999999993</v>
      </c>
      <c r="L131" s="32">
        <v>8.1799999999999998E-2</v>
      </c>
      <c r="M131" s="32" t="s">
        <v>55</v>
      </c>
      <c r="N131" s="32">
        <v>2.37</v>
      </c>
      <c r="O131" s="33"/>
      <c r="P131" s="32" t="s">
        <v>140</v>
      </c>
      <c r="Q131" s="32">
        <v>2.9916999999999998</v>
      </c>
      <c r="R131" s="32">
        <v>0.24299999999999999</v>
      </c>
      <c r="S131" s="32"/>
      <c r="T131" s="32"/>
      <c r="U131" s="31" t="s">
        <v>13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1" t="s">
        <v>11</v>
      </c>
      <c r="AC131" s="32" t="s">
        <v>55</v>
      </c>
      <c r="AD131" s="32">
        <v>89.070300000000003</v>
      </c>
      <c r="AE131" s="32">
        <v>0.77769999999999995</v>
      </c>
      <c r="AF131" s="32">
        <v>40</v>
      </c>
      <c r="AG131" s="32">
        <v>704</v>
      </c>
      <c r="AH131" s="32">
        <f t="shared" si="14"/>
        <v>665</v>
      </c>
      <c r="AI131" s="32">
        <v>83.125</v>
      </c>
      <c r="AJ131" s="32"/>
      <c r="AK131" s="32"/>
      <c r="AL131" s="32">
        <v>4.05</v>
      </c>
      <c r="AM131" s="32"/>
      <c r="AN131" s="32">
        <v>1.8573599999999999E-2</v>
      </c>
      <c r="AO131" s="32">
        <v>657</v>
      </c>
      <c r="AP131" s="32">
        <v>1233</v>
      </c>
      <c r="AQ131" s="32">
        <v>957</v>
      </c>
      <c r="AR131" s="32">
        <v>3461</v>
      </c>
      <c r="AS131" s="32">
        <f t="shared" si="12"/>
        <v>576</v>
      </c>
      <c r="AT131" s="32">
        <f t="shared" si="13"/>
        <v>2504</v>
      </c>
      <c r="AU131" s="34">
        <v>665</v>
      </c>
    </row>
    <row r="132" spans="1:47">
      <c r="A132" s="32">
        <v>110817</v>
      </c>
      <c r="B132" s="31" t="s">
        <v>288</v>
      </c>
      <c r="C132" s="32">
        <v>-18</v>
      </c>
      <c r="D132" s="31" t="s">
        <v>140</v>
      </c>
      <c r="E132" s="31" t="s">
        <v>11</v>
      </c>
      <c r="F132" s="31" t="s">
        <v>140</v>
      </c>
      <c r="G132" s="31" t="s">
        <v>140</v>
      </c>
      <c r="H132" s="32">
        <v>-13.623900000000001</v>
      </c>
      <c r="I132" s="32">
        <v>4.1700000000000001E-2</v>
      </c>
      <c r="J132" s="32" t="s">
        <v>140</v>
      </c>
      <c r="K132" s="32">
        <v>-10.8706</v>
      </c>
      <c r="L132" s="32">
        <v>0.2147</v>
      </c>
      <c r="M132" s="32" t="s">
        <v>55</v>
      </c>
      <c r="N132" s="32">
        <v>2.3582000000000001</v>
      </c>
      <c r="O132" s="33">
        <v>2.5709000000000001E-5</v>
      </c>
      <c r="P132" s="32" t="s">
        <v>140</v>
      </c>
      <c r="Q132" s="32">
        <v>2.9550000000000001</v>
      </c>
      <c r="R132" s="32">
        <v>0.37030000000000002</v>
      </c>
      <c r="S132" s="32">
        <v>0.95</v>
      </c>
      <c r="T132" s="32">
        <v>0.03</v>
      </c>
      <c r="U132" s="31" t="s">
        <v>13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1" t="s">
        <v>11</v>
      </c>
      <c r="AC132" s="32" t="s">
        <v>55</v>
      </c>
      <c r="AD132" s="32">
        <v>87.1</v>
      </c>
      <c r="AE132" s="32">
        <v>1.2</v>
      </c>
      <c r="AF132" s="32">
        <v>55</v>
      </c>
      <c r="AG132" s="32">
        <v>550</v>
      </c>
      <c r="AH132" s="32">
        <f t="shared" si="14"/>
        <v>496</v>
      </c>
      <c r="AI132" s="32">
        <f t="shared" ref="AI132:AI142" si="15">AH132/8</f>
        <v>62</v>
      </c>
      <c r="AJ132" s="32">
        <v>1711.91</v>
      </c>
      <c r="AK132" s="32">
        <v>16780.400000000001</v>
      </c>
      <c r="AL132" s="37">
        <f t="shared" ref="AL132:AL138" si="16">(AK132-AJ132)/AI132/60</f>
        <v>4.0506693548387096</v>
      </c>
      <c r="AM132" s="32">
        <v>3385</v>
      </c>
      <c r="AN132" s="32">
        <f t="shared" ref="AN132:AN138" si="17">62.5/AM132</f>
        <v>1.8463810930576072E-2</v>
      </c>
      <c r="AO132" s="32">
        <v>675</v>
      </c>
      <c r="AP132" s="32">
        <v>1239</v>
      </c>
      <c r="AQ132" s="32">
        <v>929</v>
      </c>
      <c r="AR132" s="32">
        <v>3611</v>
      </c>
      <c r="AS132" s="32">
        <f t="shared" si="12"/>
        <v>564</v>
      </c>
      <c r="AT132" s="32">
        <f t="shared" si="13"/>
        <v>2682</v>
      </c>
      <c r="AU132" s="34">
        <v>496</v>
      </c>
    </row>
    <row r="133" spans="1:47">
      <c r="A133" s="32">
        <v>110818</v>
      </c>
      <c r="B133" s="31" t="s">
        <v>289</v>
      </c>
      <c r="C133" s="32">
        <v>-18</v>
      </c>
      <c r="D133" s="31" t="s">
        <v>140</v>
      </c>
      <c r="E133" s="31" t="s">
        <v>140</v>
      </c>
      <c r="F133" s="31" t="s">
        <v>140</v>
      </c>
      <c r="G133" s="31" t="s">
        <v>140</v>
      </c>
      <c r="H133" s="32">
        <v>-13.6837</v>
      </c>
      <c r="I133" s="32">
        <v>4.4499999999999998E-2</v>
      </c>
      <c r="J133" s="32" t="s">
        <v>140</v>
      </c>
      <c r="K133" s="32">
        <v>-11.007400000000001</v>
      </c>
      <c r="L133" s="32">
        <v>0.20130000000000001</v>
      </c>
      <c r="M133" s="32" t="s">
        <v>55</v>
      </c>
      <c r="N133" s="32">
        <v>2.4100999999999999</v>
      </c>
      <c r="O133" s="33">
        <v>4.6514999999999998E-5</v>
      </c>
      <c r="P133" s="32" t="s">
        <v>140</v>
      </c>
      <c r="Q133" s="32">
        <v>3.0135999999999998</v>
      </c>
      <c r="R133" s="32">
        <v>0.24740000000000001</v>
      </c>
      <c r="S133" s="32">
        <v>0.95</v>
      </c>
      <c r="T133" s="32">
        <v>0.03</v>
      </c>
      <c r="U133" s="31" t="s">
        <v>13</v>
      </c>
      <c r="V133" s="32">
        <v>2.91262</v>
      </c>
      <c r="W133" s="32">
        <v>0.293549</v>
      </c>
      <c r="X133" s="32">
        <v>0</v>
      </c>
      <c r="Y133" s="32">
        <v>0</v>
      </c>
      <c r="Z133" s="32">
        <v>0</v>
      </c>
      <c r="AA133" s="32">
        <v>0</v>
      </c>
      <c r="AB133" s="31" t="s">
        <v>11</v>
      </c>
      <c r="AC133" s="32" t="s">
        <v>55</v>
      </c>
      <c r="AD133" s="32">
        <v>86.8</v>
      </c>
      <c r="AE133" s="32">
        <v>0.8</v>
      </c>
      <c r="AF133" s="32">
        <v>72</v>
      </c>
      <c r="AG133" s="32">
        <v>439</v>
      </c>
      <c r="AH133" s="32">
        <f t="shared" si="14"/>
        <v>368</v>
      </c>
      <c r="AI133" s="32">
        <f t="shared" si="15"/>
        <v>46</v>
      </c>
      <c r="AJ133" s="32">
        <v>2163.86</v>
      </c>
      <c r="AK133" s="32">
        <v>13333.9</v>
      </c>
      <c r="AL133" s="37">
        <f t="shared" si="16"/>
        <v>4.0471159420289853</v>
      </c>
      <c r="AM133" s="32">
        <v>3366</v>
      </c>
      <c r="AN133" s="32">
        <f t="shared" si="17"/>
        <v>1.8568033273915627E-2</v>
      </c>
      <c r="AO133" s="32">
        <v>657</v>
      </c>
      <c r="AP133" s="32">
        <v>1245</v>
      </c>
      <c r="AQ133" s="32">
        <v>917</v>
      </c>
      <c r="AR133" s="32">
        <v>3587</v>
      </c>
      <c r="AS133" s="32">
        <f t="shared" si="12"/>
        <v>588</v>
      </c>
      <c r="AT133" s="32">
        <f t="shared" si="13"/>
        <v>2670</v>
      </c>
      <c r="AU133" s="34">
        <v>368</v>
      </c>
    </row>
    <row r="134" spans="1:47">
      <c r="A134" s="32">
        <v>110823</v>
      </c>
      <c r="B134" s="31" t="s">
        <v>290</v>
      </c>
      <c r="C134" s="32">
        <v>-18</v>
      </c>
      <c r="D134" s="31" t="s">
        <v>140</v>
      </c>
      <c r="E134" s="31" t="s">
        <v>11</v>
      </c>
      <c r="F134" s="31" t="s">
        <v>140</v>
      </c>
      <c r="G134" s="31" t="s">
        <v>140</v>
      </c>
      <c r="H134" s="32">
        <v>-13.744400000000001</v>
      </c>
      <c r="I134" s="32">
        <v>6.6299999999999998E-2</v>
      </c>
      <c r="J134" s="32" t="s">
        <v>140</v>
      </c>
      <c r="K134" s="32">
        <v>-11.011200000000001</v>
      </c>
      <c r="L134" s="32">
        <v>0.2301</v>
      </c>
      <c r="M134" s="32" t="s">
        <v>55</v>
      </c>
      <c r="N134" s="32">
        <v>2.3622000000000001</v>
      </c>
      <c r="O134" s="33">
        <v>1.8394999999999999E-5</v>
      </c>
      <c r="P134" s="32" t="s">
        <v>140</v>
      </c>
      <c r="Q134" s="32">
        <v>3.0270999999999999</v>
      </c>
      <c r="R134" s="32">
        <v>0.22270000000000001</v>
      </c>
      <c r="S134" s="32">
        <v>0.95</v>
      </c>
      <c r="T134" s="32">
        <v>0.03</v>
      </c>
      <c r="U134" s="31" t="s">
        <v>13</v>
      </c>
      <c r="V134" s="32">
        <v>0.99009899999999995</v>
      </c>
      <c r="W134" s="32">
        <v>9.9787200000000006E-2</v>
      </c>
      <c r="X134" s="32">
        <v>0</v>
      </c>
      <c r="Y134" s="32">
        <v>0</v>
      </c>
      <c r="Z134" s="32">
        <v>0</v>
      </c>
      <c r="AA134" s="32">
        <v>0</v>
      </c>
      <c r="AB134" s="31" t="s">
        <v>11</v>
      </c>
      <c r="AC134" s="32" t="s">
        <v>55</v>
      </c>
      <c r="AD134" s="32">
        <v>86.8</v>
      </c>
      <c r="AE134" s="32">
        <v>1.1000000000000001</v>
      </c>
      <c r="AF134" s="32">
        <v>74</v>
      </c>
      <c r="AG134" s="32">
        <v>409</v>
      </c>
      <c r="AH134" s="32">
        <f t="shared" si="14"/>
        <v>336</v>
      </c>
      <c r="AI134" s="32">
        <f t="shared" si="15"/>
        <v>42</v>
      </c>
      <c r="AJ134" s="32">
        <v>2224.5500000000002</v>
      </c>
      <c r="AK134" s="32">
        <v>12422</v>
      </c>
      <c r="AL134" s="37">
        <f t="shared" si="16"/>
        <v>4.0466071428571428</v>
      </c>
      <c r="AM134" s="32">
        <v>3370</v>
      </c>
      <c r="AN134" s="32">
        <f t="shared" si="17"/>
        <v>1.8545994065281898E-2</v>
      </c>
      <c r="AO134" s="32">
        <v>675</v>
      </c>
      <c r="AP134" s="32">
        <v>1251</v>
      </c>
      <c r="AQ134" s="32">
        <v>932</v>
      </c>
      <c r="AR134" s="32">
        <v>3611</v>
      </c>
      <c r="AS134" s="32">
        <f t="shared" si="12"/>
        <v>576</v>
      </c>
      <c r="AT134" s="32">
        <f t="shared" si="13"/>
        <v>2679</v>
      </c>
      <c r="AU134" s="34">
        <v>336</v>
      </c>
    </row>
    <row r="135" spans="1:47">
      <c r="A135" s="32">
        <v>110824</v>
      </c>
      <c r="B135" s="31" t="s">
        <v>291</v>
      </c>
      <c r="C135" s="32">
        <v>-18</v>
      </c>
      <c r="D135" s="31" t="s">
        <v>140</v>
      </c>
      <c r="E135" s="31" t="s">
        <v>140</v>
      </c>
      <c r="F135" s="31" t="s">
        <v>140</v>
      </c>
      <c r="G135" s="31" t="s">
        <v>140</v>
      </c>
      <c r="H135" s="32">
        <v>-13.757400000000001</v>
      </c>
      <c r="I135" s="32">
        <v>5.9299999999999999E-2</v>
      </c>
      <c r="J135" s="32" t="s">
        <v>140</v>
      </c>
      <c r="K135" s="32">
        <v>-11.0328</v>
      </c>
      <c r="L135" s="32">
        <v>0.18029999999999999</v>
      </c>
      <c r="M135" s="32" t="s">
        <v>55</v>
      </c>
      <c r="N135" s="32">
        <v>2.2919</v>
      </c>
      <c r="O135" s="33">
        <v>2.4858999999999998E-4</v>
      </c>
      <c r="P135" s="32" t="s">
        <v>140</v>
      </c>
      <c r="Q135" s="32">
        <v>2.9807999999999999</v>
      </c>
      <c r="R135" s="32">
        <v>0.31850000000000001</v>
      </c>
      <c r="S135" s="32">
        <v>0.95</v>
      </c>
      <c r="T135" s="32">
        <v>0.03</v>
      </c>
      <c r="U135" s="31" t="s">
        <v>13</v>
      </c>
      <c r="V135" s="32">
        <v>1.96078</v>
      </c>
      <c r="W135" s="32">
        <v>0.19761799999999999</v>
      </c>
      <c r="X135" s="32">
        <v>0</v>
      </c>
      <c r="Y135" s="32">
        <v>0</v>
      </c>
      <c r="Z135" s="32">
        <v>0</v>
      </c>
      <c r="AA135" s="32">
        <v>0</v>
      </c>
      <c r="AB135" s="31" t="s">
        <v>11</v>
      </c>
      <c r="AC135" s="32" t="s">
        <v>55</v>
      </c>
      <c r="AD135" s="32">
        <v>88.7</v>
      </c>
      <c r="AE135" s="32">
        <v>0.5</v>
      </c>
      <c r="AF135" s="32">
        <v>69</v>
      </c>
      <c r="AG135" s="32">
        <v>364</v>
      </c>
      <c r="AH135" s="32">
        <f t="shared" si="14"/>
        <v>296</v>
      </c>
      <c r="AI135" s="32">
        <f t="shared" si="15"/>
        <v>37</v>
      </c>
      <c r="AJ135" s="32">
        <v>2074.48</v>
      </c>
      <c r="AK135" s="32">
        <v>11118.9</v>
      </c>
      <c r="AL135" s="37">
        <f t="shared" si="16"/>
        <v>4.074063063063063</v>
      </c>
      <c r="AM135" s="32">
        <v>3403</v>
      </c>
      <c r="AN135" s="32">
        <f t="shared" si="17"/>
        <v>1.8366147516896855E-2</v>
      </c>
      <c r="AO135" s="32">
        <v>621</v>
      </c>
      <c r="AP135" s="32">
        <v>1209</v>
      </c>
      <c r="AQ135" s="32">
        <v>931</v>
      </c>
      <c r="AR135" s="32">
        <v>3653</v>
      </c>
      <c r="AS135" s="32">
        <f t="shared" si="12"/>
        <v>588</v>
      </c>
      <c r="AT135" s="32">
        <f t="shared" si="13"/>
        <v>2722</v>
      </c>
      <c r="AU135" s="34">
        <v>296</v>
      </c>
    </row>
    <row r="136" spans="1:47">
      <c r="A136" s="32">
        <v>110828</v>
      </c>
      <c r="B136" s="31" t="s">
        <v>292</v>
      </c>
      <c r="C136" s="32">
        <v>-18</v>
      </c>
      <c r="D136" s="31" t="s">
        <v>140</v>
      </c>
      <c r="E136" s="31" t="s">
        <v>11</v>
      </c>
      <c r="F136" s="31" t="s">
        <v>140</v>
      </c>
      <c r="G136" s="31" t="s">
        <v>140</v>
      </c>
      <c r="H136" s="32">
        <v>-13.7073</v>
      </c>
      <c r="I136" s="32">
        <v>0.1004</v>
      </c>
      <c r="J136" s="32" t="s">
        <v>140</v>
      </c>
      <c r="K136" s="32">
        <v>-10.9703</v>
      </c>
      <c r="L136" s="32">
        <v>0.25159999999999999</v>
      </c>
      <c r="M136" s="32" t="s">
        <v>55</v>
      </c>
      <c r="N136" s="32">
        <v>1.9823</v>
      </c>
      <c r="O136" s="33">
        <v>1.5452E-4</v>
      </c>
      <c r="P136" s="32" t="s">
        <v>140</v>
      </c>
      <c r="Q136" s="32">
        <v>1.6840999999999999</v>
      </c>
      <c r="R136" s="32">
        <v>0.2014</v>
      </c>
      <c r="S136" s="32">
        <v>0.95</v>
      </c>
      <c r="T136" s="32">
        <v>0.03</v>
      </c>
      <c r="U136" s="31" t="s">
        <v>13</v>
      </c>
      <c r="V136" s="32">
        <v>0.49751200000000001</v>
      </c>
      <c r="W136" s="32">
        <v>5.0141900000000003E-2</v>
      </c>
      <c r="X136" s="32">
        <v>0</v>
      </c>
      <c r="Y136" s="32">
        <v>0</v>
      </c>
      <c r="Z136" s="32">
        <v>0</v>
      </c>
      <c r="AA136" s="32">
        <v>0</v>
      </c>
      <c r="AB136" s="31" t="s">
        <v>11</v>
      </c>
      <c r="AC136" s="32" t="s">
        <v>55</v>
      </c>
      <c r="AD136" s="32">
        <v>86.3</v>
      </c>
      <c r="AE136" s="32">
        <v>1.5</v>
      </c>
      <c r="AF136" s="32">
        <v>53</v>
      </c>
      <c r="AG136" s="32">
        <v>500</v>
      </c>
      <c r="AH136" s="32">
        <f t="shared" si="14"/>
        <v>448</v>
      </c>
      <c r="AI136" s="32">
        <f t="shared" si="15"/>
        <v>56</v>
      </c>
      <c r="AJ136" s="32">
        <v>1586.53</v>
      </c>
      <c r="AK136" s="32">
        <v>15258</v>
      </c>
      <c r="AL136" s="37">
        <f t="shared" si="16"/>
        <v>4.0688898809523808</v>
      </c>
      <c r="AM136" s="32">
        <v>3370</v>
      </c>
      <c r="AN136" s="32">
        <f t="shared" si="17"/>
        <v>1.8545994065281898E-2</v>
      </c>
      <c r="AO136" s="32">
        <v>711</v>
      </c>
      <c r="AP136" s="32">
        <v>1293</v>
      </c>
      <c r="AQ136" s="32">
        <v>994</v>
      </c>
      <c r="AR136" s="32">
        <v>3671</v>
      </c>
      <c r="AS136" s="32">
        <f t="shared" si="12"/>
        <v>582</v>
      </c>
      <c r="AT136" s="32">
        <f t="shared" si="13"/>
        <v>2677</v>
      </c>
      <c r="AU136" s="34">
        <v>448</v>
      </c>
    </row>
    <row r="137" spans="1:47">
      <c r="A137" s="32">
        <v>110912</v>
      </c>
      <c r="B137" s="31" t="s">
        <v>293</v>
      </c>
      <c r="C137" s="32">
        <v>-18</v>
      </c>
      <c r="D137" s="31" t="s">
        <v>140</v>
      </c>
      <c r="E137" s="31" t="s">
        <v>11</v>
      </c>
      <c r="F137" s="31" t="s">
        <v>140</v>
      </c>
      <c r="G137" s="31" t="s">
        <v>140</v>
      </c>
      <c r="H137" s="32">
        <v>-13.7804</v>
      </c>
      <c r="I137" s="32">
        <v>0.1079</v>
      </c>
      <c r="J137" s="32" t="s">
        <v>140</v>
      </c>
      <c r="K137" s="32">
        <v>-11.089</v>
      </c>
      <c r="L137" s="32">
        <v>0.25640000000000002</v>
      </c>
      <c r="M137" s="32" t="s">
        <v>55</v>
      </c>
      <c r="N137" s="32">
        <v>2.02</v>
      </c>
      <c r="O137" s="33">
        <v>1.2263000000000001E-4</v>
      </c>
      <c r="P137" s="32" t="s">
        <v>140</v>
      </c>
      <c r="Q137" s="32">
        <v>2.9718</v>
      </c>
      <c r="R137" s="32">
        <v>0.32919999999999999</v>
      </c>
      <c r="S137" s="32">
        <v>0.95</v>
      </c>
      <c r="T137" s="32">
        <v>0.03</v>
      </c>
      <c r="U137" s="31" t="s">
        <v>13</v>
      </c>
      <c r="V137" s="32">
        <v>0.199601</v>
      </c>
      <c r="W137" s="32">
        <v>2.0116800000000001E-2</v>
      </c>
      <c r="X137" s="32">
        <v>0</v>
      </c>
      <c r="Y137" s="32">
        <v>0</v>
      </c>
      <c r="Z137" s="32">
        <v>0</v>
      </c>
      <c r="AA137" s="32">
        <v>0</v>
      </c>
      <c r="AB137" s="31" t="s">
        <v>11</v>
      </c>
      <c r="AC137" s="32" t="s">
        <v>55</v>
      </c>
      <c r="AD137" s="32">
        <v>87.45</v>
      </c>
      <c r="AE137" s="32">
        <v>1.35</v>
      </c>
      <c r="AF137" s="32">
        <v>50</v>
      </c>
      <c r="AG137" s="32">
        <v>513</v>
      </c>
      <c r="AH137" s="32">
        <f t="shared" si="14"/>
        <v>464</v>
      </c>
      <c r="AI137" s="32">
        <f t="shared" si="15"/>
        <v>58</v>
      </c>
      <c r="AJ137" s="32">
        <v>1496.5</v>
      </c>
      <c r="AK137" s="32">
        <v>15653.3</v>
      </c>
      <c r="AL137" s="37">
        <f t="shared" si="16"/>
        <v>4.0680459770114945</v>
      </c>
      <c r="AM137" s="32">
        <v>3397</v>
      </c>
      <c r="AN137" s="32">
        <f t="shared" si="17"/>
        <v>1.8398586988519282E-2</v>
      </c>
      <c r="AO137" s="32">
        <v>663</v>
      </c>
      <c r="AP137" s="32">
        <v>1245</v>
      </c>
      <c r="AQ137" s="32">
        <v>926</v>
      </c>
      <c r="AR137" s="32">
        <v>3617</v>
      </c>
      <c r="AS137" s="32">
        <f t="shared" si="12"/>
        <v>582</v>
      </c>
      <c r="AT137" s="32">
        <f t="shared" si="13"/>
        <v>2691</v>
      </c>
      <c r="AU137" s="34">
        <v>464</v>
      </c>
    </row>
    <row r="138" spans="1:47">
      <c r="A138" s="32">
        <v>110915</v>
      </c>
      <c r="B138" s="31" t="s">
        <v>294</v>
      </c>
      <c r="C138" s="32">
        <v>-18</v>
      </c>
      <c r="D138" s="31" t="s">
        <v>140</v>
      </c>
      <c r="E138" s="31" t="s">
        <v>11</v>
      </c>
      <c r="F138" s="31" t="s">
        <v>140</v>
      </c>
      <c r="G138" s="31" t="s">
        <v>140</v>
      </c>
      <c r="H138" s="32">
        <v>-13.735799999999999</v>
      </c>
      <c r="I138" s="32">
        <v>0.1258</v>
      </c>
      <c r="J138" s="32" t="s">
        <v>140</v>
      </c>
      <c r="K138" s="32">
        <v>-10.9778</v>
      </c>
      <c r="L138" s="32">
        <v>0.28710000000000002</v>
      </c>
      <c r="M138" s="32" t="s">
        <v>55</v>
      </c>
      <c r="N138" s="32">
        <v>2.1092</v>
      </c>
      <c r="O138" s="33">
        <v>3.0420999999999999E-5</v>
      </c>
      <c r="P138" s="32" t="s">
        <v>140</v>
      </c>
      <c r="Q138" s="32">
        <v>2.9729999999999999</v>
      </c>
      <c r="R138" s="32">
        <v>0.30299999999999999</v>
      </c>
      <c r="S138" s="32">
        <v>0.95</v>
      </c>
      <c r="T138" s="32">
        <v>0.03</v>
      </c>
      <c r="U138" s="31" t="s">
        <v>13</v>
      </c>
      <c r="V138" s="32">
        <v>9.9900100000000006E-2</v>
      </c>
      <c r="W138" s="32">
        <v>1.00684E-2</v>
      </c>
      <c r="X138" s="32">
        <v>0</v>
      </c>
      <c r="Y138" s="32">
        <v>0</v>
      </c>
      <c r="Z138" s="32">
        <v>0</v>
      </c>
      <c r="AA138" s="32">
        <v>0</v>
      </c>
      <c r="AB138" s="31" t="s">
        <v>11</v>
      </c>
      <c r="AC138" s="32" t="s">
        <v>55</v>
      </c>
      <c r="AD138" s="32">
        <v>86.55</v>
      </c>
      <c r="AE138" s="32">
        <v>1.65</v>
      </c>
      <c r="AF138" s="32">
        <v>53</v>
      </c>
      <c r="AG138" s="32">
        <v>588</v>
      </c>
      <c r="AH138" s="32">
        <f t="shared" si="14"/>
        <v>536</v>
      </c>
      <c r="AI138" s="32">
        <f t="shared" si="15"/>
        <v>67</v>
      </c>
      <c r="AJ138" s="32">
        <v>1587.5</v>
      </c>
      <c r="AK138" s="32">
        <v>17873</v>
      </c>
      <c r="AL138" s="37">
        <f t="shared" si="16"/>
        <v>4.0511194029850746</v>
      </c>
      <c r="AM138" s="32">
        <v>3400</v>
      </c>
      <c r="AN138" s="32">
        <f t="shared" si="17"/>
        <v>1.8382352941176471E-2</v>
      </c>
      <c r="AO138" s="32">
        <v>699</v>
      </c>
      <c r="AP138" s="32">
        <v>1281</v>
      </c>
      <c r="AQ138" s="32">
        <v>971</v>
      </c>
      <c r="AR138" s="32">
        <v>3671</v>
      </c>
      <c r="AS138" s="32">
        <f t="shared" si="12"/>
        <v>582</v>
      </c>
      <c r="AT138" s="32">
        <f t="shared" si="13"/>
        <v>2700</v>
      </c>
      <c r="AU138" s="34">
        <v>536</v>
      </c>
    </row>
    <row r="139" spans="1:47">
      <c r="A139" s="32">
        <v>110919</v>
      </c>
      <c r="B139" s="31" t="s">
        <v>295</v>
      </c>
      <c r="C139" s="32">
        <v>-15</v>
      </c>
      <c r="D139" s="31" t="s">
        <v>140</v>
      </c>
      <c r="E139" s="31" t="s">
        <v>11</v>
      </c>
      <c r="F139" s="31" t="s">
        <v>140</v>
      </c>
      <c r="G139" s="31" t="s">
        <v>140</v>
      </c>
      <c r="H139" s="32">
        <v>-11.4061</v>
      </c>
      <c r="I139" s="32">
        <v>0.1278</v>
      </c>
      <c r="J139" s="32" t="s">
        <v>140</v>
      </c>
      <c r="K139" s="32">
        <v>-8.8841000000000001</v>
      </c>
      <c r="L139" s="32">
        <v>0.24199999999999999</v>
      </c>
      <c r="M139" s="32" t="s">
        <v>55</v>
      </c>
      <c r="N139" s="32">
        <v>2.1053999999999999</v>
      </c>
      <c r="O139" s="33"/>
      <c r="P139" s="32" t="s">
        <v>140</v>
      </c>
      <c r="Q139" s="32">
        <v>2.9965000000000002</v>
      </c>
      <c r="R139" s="32">
        <v>0.14099999999999999</v>
      </c>
      <c r="S139" s="32"/>
      <c r="T139" s="32"/>
      <c r="U139" s="31" t="s">
        <v>106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1" t="s">
        <v>11</v>
      </c>
      <c r="AC139" s="32" t="s">
        <v>55</v>
      </c>
      <c r="AD139" s="32">
        <v>89.116299999999995</v>
      </c>
      <c r="AE139" s="32">
        <v>1.1311</v>
      </c>
      <c r="AF139" s="32">
        <v>80</v>
      </c>
      <c r="AG139" s="32">
        <v>1454</v>
      </c>
      <c r="AH139" s="32">
        <f t="shared" si="14"/>
        <v>1375</v>
      </c>
      <c r="AI139" s="32">
        <f t="shared" si="15"/>
        <v>171.875</v>
      </c>
      <c r="AJ139" s="32"/>
      <c r="AK139" s="32"/>
      <c r="AL139" s="32">
        <v>4.05</v>
      </c>
      <c r="AM139" s="32"/>
      <c r="AN139" s="32">
        <v>1.83982E-2</v>
      </c>
      <c r="AO139" s="32">
        <v>671</v>
      </c>
      <c r="AP139" s="32">
        <v>1251</v>
      </c>
      <c r="AQ139" s="32">
        <v>942</v>
      </c>
      <c r="AR139" s="32">
        <v>3631</v>
      </c>
      <c r="AS139" s="32">
        <f t="shared" si="12"/>
        <v>580</v>
      </c>
      <c r="AT139" s="32">
        <f t="shared" si="13"/>
        <v>2689</v>
      </c>
      <c r="AU139" s="34">
        <v>1000</v>
      </c>
    </row>
    <row r="140" spans="1:47">
      <c r="A140" s="32">
        <v>110920</v>
      </c>
      <c r="B140" s="31" t="s">
        <v>296</v>
      </c>
      <c r="C140" s="32">
        <v>-15</v>
      </c>
      <c r="D140" s="31" t="s">
        <v>140</v>
      </c>
      <c r="E140" s="31" t="s">
        <v>140</v>
      </c>
      <c r="F140" s="31" t="s">
        <v>140</v>
      </c>
      <c r="G140" s="31" t="s">
        <v>140</v>
      </c>
      <c r="H140" s="32">
        <v>-11.384499999999999</v>
      </c>
      <c r="I140" s="32">
        <v>8.9399999999999993E-2</v>
      </c>
      <c r="J140" s="32" t="s">
        <v>140</v>
      </c>
      <c r="K140" s="32">
        <v>-8.8237000000000005</v>
      </c>
      <c r="L140" s="32">
        <v>0.1968</v>
      </c>
      <c r="M140" s="32" t="s">
        <v>55</v>
      </c>
      <c r="N140" s="32">
        <v>2.0308000000000002</v>
      </c>
      <c r="O140" s="33">
        <v>5.0302000000000001E-5</v>
      </c>
      <c r="P140" s="32" t="s">
        <v>140</v>
      </c>
      <c r="Q140" s="32">
        <v>3.0221</v>
      </c>
      <c r="R140" s="32">
        <v>0.10580000000000001</v>
      </c>
      <c r="S140" s="32">
        <v>0.74</v>
      </c>
      <c r="T140" s="32">
        <v>0.02</v>
      </c>
      <c r="U140" s="31" t="s">
        <v>13</v>
      </c>
      <c r="V140" s="32">
        <v>9.9900100000000006E-2</v>
      </c>
      <c r="W140" s="32">
        <v>1.00684E-2</v>
      </c>
      <c r="X140" s="32">
        <v>0</v>
      </c>
      <c r="Y140" s="32">
        <v>0</v>
      </c>
      <c r="Z140" s="32">
        <v>0</v>
      </c>
      <c r="AA140" s="32">
        <v>0</v>
      </c>
      <c r="AB140" s="31" t="s">
        <v>11</v>
      </c>
      <c r="AC140" s="32" t="s">
        <v>89</v>
      </c>
      <c r="AD140" s="32"/>
      <c r="AE140" s="32"/>
      <c r="AF140" s="32">
        <v>85</v>
      </c>
      <c r="AG140" s="32">
        <v>628</v>
      </c>
      <c r="AH140" s="32">
        <f t="shared" si="14"/>
        <v>544</v>
      </c>
      <c r="AI140" s="32">
        <f t="shared" si="15"/>
        <v>68</v>
      </c>
      <c r="AJ140" s="32">
        <v>2556.92</v>
      </c>
      <c r="AK140" s="32">
        <v>19141.900000000001</v>
      </c>
      <c r="AL140" s="37">
        <f>(AK140-AJ140)/AI140/60</f>
        <v>4.0649460784313733</v>
      </c>
      <c r="AM140" s="32">
        <v>3401</v>
      </c>
      <c r="AN140" s="32">
        <f>62.5/AM140</f>
        <v>1.8376947956483387E-2</v>
      </c>
      <c r="AO140" s="32">
        <v>687</v>
      </c>
      <c r="AP140" s="32">
        <v>1269</v>
      </c>
      <c r="AQ140" s="32">
        <v>929</v>
      </c>
      <c r="AR140" s="32">
        <v>3629</v>
      </c>
      <c r="AS140" s="32">
        <f t="shared" si="12"/>
        <v>582</v>
      </c>
      <c r="AT140" s="32">
        <f t="shared" si="13"/>
        <v>2700</v>
      </c>
      <c r="AU140" s="34">
        <v>544</v>
      </c>
    </row>
    <row r="141" spans="1:47">
      <c r="A141" s="32">
        <v>110921</v>
      </c>
      <c r="B141" s="31" t="s">
        <v>297</v>
      </c>
      <c r="C141" s="32">
        <v>-15</v>
      </c>
      <c r="D141" s="31" t="s">
        <v>140</v>
      </c>
      <c r="E141" s="31" t="s">
        <v>11</v>
      </c>
      <c r="F141" s="31" t="s">
        <v>140</v>
      </c>
      <c r="G141" s="31" t="s">
        <v>140</v>
      </c>
      <c r="H141" s="32">
        <v>-11.4823</v>
      </c>
      <c r="I141" s="32">
        <v>4.6699999999999998E-2</v>
      </c>
      <c r="J141" s="32" t="s">
        <v>140</v>
      </c>
      <c r="K141" s="32">
        <v>-9.0076999999999998</v>
      </c>
      <c r="L141" s="32">
        <v>0.1323</v>
      </c>
      <c r="M141" s="32" t="s">
        <v>55</v>
      </c>
      <c r="N141" s="32">
        <v>1.9705999999999999</v>
      </c>
      <c r="O141" s="33">
        <v>6.6847000000000006E-5</v>
      </c>
      <c r="P141" s="32" t="s">
        <v>140</v>
      </c>
      <c r="Q141" s="32">
        <v>3.0023</v>
      </c>
      <c r="R141" s="32">
        <v>5.2499999999999998E-2</v>
      </c>
      <c r="S141" s="32">
        <v>0.74</v>
      </c>
      <c r="T141" s="32">
        <v>0.02</v>
      </c>
      <c r="U141" s="31" t="s">
        <v>13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1" t="s">
        <v>11</v>
      </c>
      <c r="AC141" s="32" t="s">
        <v>55</v>
      </c>
      <c r="AD141" s="32">
        <v>90.1</v>
      </c>
      <c r="AE141" s="32">
        <v>0.4</v>
      </c>
      <c r="AF141" s="32">
        <v>86</v>
      </c>
      <c r="AG141" s="32">
        <v>749</v>
      </c>
      <c r="AH141" s="32">
        <f t="shared" si="14"/>
        <v>664</v>
      </c>
      <c r="AI141" s="32">
        <f t="shared" si="15"/>
        <v>83</v>
      </c>
      <c r="AJ141" s="32">
        <v>2589.98</v>
      </c>
      <c r="AK141" s="32">
        <v>22838.400000000001</v>
      </c>
      <c r="AL141" s="37">
        <f>(AK141-AJ141)/AI141/60</f>
        <v>4.0659477911646587</v>
      </c>
      <c r="AM141" s="32">
        <v>3397</v>
      </c>
      <c r="AN141" s="32">
        <f>62.5/AM141</f>
        <v>1.8398586988519282E-2</v>
      </c>
      <c r="AO141" s="32">
        <v>669</v>
      </c>
      <c r="AP141" s="32">
        <v>1251</v>
      </c>
      <c r="AQ141" s="32">
        <v>940</v>
      </c>
      <c r="AR141" s="32">
        <v>3647</v>
      </c>
      <c r="AS141" s="32">
        <f t="shared" si="12"/>
        <v>582</v>
      </c>
      <c r="AT141" s="32">
        <f t="shared" si="13"/>
        <v>2707</v>
      </c>
      <c r="AU141" s="34">
        <v>664</v>
      </c>
    </row>
    <row r="142" spans="1:47">
      <c r="A142" s="32">
        <v>110922</v>
      </c>
      <c r="B142" s="31" t="s">
        <v>298</v>
      </c>
      <c r="C142" s="32">
        <v>-15</v>
      </c>
      <c r="D142" s="31" t="s">
        <v>140</v>
      </c>
      <c r="E142" s="31" t="s">
        <v>11</v>
      </c>
      <c r="F142" s="31" t="s">
        <v>143</v>
      </c>
      <c r="G142" s="31" t="s">
        <v>143</v>
      </c>
      <c r="H142" s="32">
        <v>-11.4491</v>
      </c>
      <c r="I142" s="32">
        <v>0.1159</v>
      </c>
      <c r="J142" s="32" t="s">
        <v>143</v>
      </c>
      <c r="K142" s="32">
        <v>-8.9490999999999996</v>
      </c>
      <c r="L142" s="32">
        <v>0.2281</v>
      </c>
      <c r="M142" s="32" t="s">
        <v>143</v>
      </c>
      <c r="N142" s="32">
        <v>1.9259999999999999</v>
      </c>
      <c r="O142" s="33"/>
      <c r="P142" s="32" t="s">
        <v>143</v>
      </c>
      <c r="Q142" s="32">
        <v>3</v>
      </c>
      <c r="R142" s="32">
        <v>6.4000000000000001E-2</v>
      </c>
      <c r="S142" s="32"/>
      <c r="T142" s="32"/>
      <c r="U142" s="31" t="s">
        <v>13</v>
      </c>
      <c r="V142" s="32">
        <v>0</v>
      </c>
      <c r="W142" s="32">
        <v>0</v>
      </c>
      <c r="X142" s="32">
        <v>4.0000000000000001E-3</v>
      </c>
      <c r="Y142" s="32">
        <v>1E-3</v>
      </c>
      <c r="Z142" s="32">
        <v>0</v>
      </c>
      <c r="AA142" s="32">
        <v>0</v>
      </c>
      <c r="AB142" s="31" t="s">
        <v>11</v>
      </c>
      <c r="AC142" s="32" t="s">
        <v>143</v>
      </c>
      <c r="AD142" s="32">
        <v>90.023399999999995</v>
      </c>
      <c r="AE142" s="32">
        <v>0.91080000000000005</v>
      </c>
      <c r="AF142" s="32">
        <v>70</v>
      </c>
      <c r="AG142" s="32">
        <v>1782</v>
      </c>
      <c r="AH142" s="32">
        <f t="shared" si="14"/>
        <v>1713</v>
      </c>
      <c r="AI142" s="32">
        <f t="shared" si="15"/>
        <v>214.125</v>
      </c>
      <c r="AJ142" s="32"/>
      <c r="AK142" s="32"/>
      <c r="AL142" s="32">
        <v>4.0599999999999996</v>
      </c>
      <c r="AM142" s="32"/>
      <c r="AN142" s="32">
        <f>AVERAGE(AN132:AN141)</f>
        <v>1.8444465472665077E-2</v>
      </c>
      <c r="AO142" s="32">
        <f>INT(AVERAGE(AO132:AO138))</f>
        <v>671</v>
      </c>
      <c r="AP142" s="32">
        <f>INT(AVERAGE(AP132:AP138))</f>
        <v>1251</v>
      </c>
      <c r="AQ142" s="32">
        <f>INT(AVERAGE(AQ132:AQ138))</f>
        <v>942</v>
      </c>
      <c r="AR142" s="32">
        <f>INT(AVERAGE(AR132:AR138))</f>
        <v>3631</v>
      </c>
      <c r="AS142" s="32">
        <f t="shared" si="12"/>
        <v>580</v>
      </c>
      <c r="AT142" s="32">
        <f t="shared" si="13"/>
        <v>2689</v>
      </c>
      <c r="AU142" s="34">
        <v>720</v>
      </c>
    </row>
    <row r="143" spans="1:47">
      <c r="A143" s="32">
        <v>110925</v>
      </c>
      <c r="B143" s="31" t="s">
        <v>299</v>
      </c>
      <c r="C143" s="32">
        <v>-18</v>
      </c>
      <c r="D143" s="31" t="s">
        <v>140</v>
      </c>
      <c r="E143" s="31" t="s">
        <v>11</v>
      </c>
      <c r="F143" s="31" t="s">
        <v>143</v>
      </c>
      <c r="G143" s="31" t="s">
        <v>143</v>
      </c>
      <c r="H143" s="32">
        <v>-13.7178</v>
      </c>
      <c r="I143" s="32">
        <v>8.1799999999999998E-2</v>
      </c>
      <c r="J143" s="32" t="s">
        <v>143</v>
      </c>
      <c r="K143" s="32">
        <v>-11.0092</v>
      </c>
      <c r="L143" s="32">
        <v>0.1777</v>
      </c>
      <c r="M143" s="32" t="s">
        <v>143</v>
      </c>
      <c r="N143" s="32">
        <v>2.2871999999999999</v>
      </c>
      <c r="O143" s="33"/>
      <c r="P143" s="32" t="s">
        <v>143</v>
      </c>
      <c r="Q143" s="32">
        <v>2.9994000000000001</v>
      </c>
      <c r="R143" s="32">
        <v>0.15359999999999999</v>
      </c>
      <c r="S143" s="32"/>
      <c r="T143" s="32"/>
      <c r="U143" s="31" t="s">
        <v>13</v>
      </c>
      <c r="V143" s="32">
        <v>0</v>
      </c>
      <c r="W143" s="32">
        <v>0</v>
      </c>
      <c r="X143" s="32">
        <v>4.0000000000000001E-3</v>
      </c>
      <c r="Y143" s="32">
        <v>1E-3</v>
      </c>
      <c r="Z143" s="32">
        <v>0</v>
      </c>
      <c r="AA143" s="32">
        <v>0</v>
      </c>
      <c r="AB143" s="31" t="s">
        <v>11</v>
      </c>
      <c r="AC143" s="32" t="s">
        <v>143</v>
      </c>
      <c r="AD143" s="32">
        <v>88.169300000000007</v>
      </c>
      <c r="AE143" s="32">
        <v>0.873</v>
      </c>
      <c r="AF143" s="32">
        <v>50</v>
      </c>
      <c r="AG143" s="32">
        <v>1486</v>
      </c>
      <c r="AH143" s="32">
        <f t="shared" si="14"/>
        <v>1437</v>
      </c>
      <c r="AI143" s="32">
        <v>179.625</v>
      </c>
      <c r="AJ143" s="32"/>
      <c r="AK143" s="32"/>
      <c r="AL143" s="32">
        <v>4.0599999999999996</v>
      </c>
      <c r="AM143" s="32"/>
      <c r="AN143" s="32">
        <f>AVERAGE(AN133:AN142)</f>
        <v>1.8442530926873979E-2</v>
      </c>
      <c r="AO143" s="32">
        <v>671</v>
      </c>
      <c r="AP143" s="32">
        <v>1251</v>
      </c>
      <c r="AQ143" s="32">
        <v>942</v>
      </c>
      <c r="AR143" s="32">
        <v>3631</v>
      </c>
      <c r="AS143" s="32">
        <f t="shared" si="12"/>
        <v>580</v>
      </c>
      <c r="AT143" s="32">
        <f t="shared" si="13"/>
        <v>2689</v>
      </c>
      <c r="AU143" s="34">
        <v>600</v>
      </c>
    </row>
    <row r="144" spans="1:47">
      <c r="A144" s="32">
        <v>110926</v>
      </c>
      <c r="B144" s="31" t="s">
        <v>300</v>
      </c>
      <c r="C144" s="32">
        <v>-18</v>
      </c>
      <c r="D144" s="31" t="s">
        <v>140</v>
      </c>
      <c r="E144" s="31" t="s">
        <v>11</v>
      </c>
      <c r="F144" s="31" t="s">
        <v>143</v>
      </c>
      <c r="G144" s="31" t="s">
        <v>143</v>
      </c>
      <c r="H144" s="32">
        <v>-13.750299999999999</v>
      </c>
      <c r="I144" s="32">
        <v>0.10580000000000001</v>
      </c>
      <c r="J144" s="32" t="s">
        <v>143</v>
      </c>
      <c r="K144" s="32">
        <v>-11.0177</v>
      </c>
      <c r="L144" s="32">
        <v>0.29399999999999998</v>
      </c>
      <c r="M144" s="32" t="s">
        <v>143</v>
      </c>
      <c r="N144" s="32">
        <v>2.274</v>
      </c>
      <c r="O144" s="33"/>
      <c r="P144" s="32" t="s">
        <v>143</v>
      </c>
      <c r="Q144" s="32">
        <v>3.0836999999999999</v>
      </c>
      <c r="R144" s="32">
        <v>0.1246</v>
      </c>
      <c r="S144" s="32"/>
      <c r="T144" s="32"/>
      <c r="U144" s="31" t="s">
        <v>13</v>
      </c>
      <c r="V144" s="32">
        <v>0</v>
      </c>
      <c r="W144" s="32">
        <v>0</v>
      </c>
      <c r="X144" s="32">
        <v>0.01</v>
      </c>
      <c r="Y144" s="32">
        <v>1E-3</v>
      </c>
      <c r="Z144" s="32">
        <v>0</v>
      </c>
      <c r="AA144" s="32">
        <v>0</v>
      </c>
      <c r="AB144" s="31" t="s">
        <v>11</v>
      </c>
      <c r="AC144" s="32" t="s">
        <v>143</v>
      </c>
      <c r="AD144" s="32">
        <v>89.766499999999994</v>
      </c>
      <c r="AE144" s="32">
        <v>1.0693999999999999</v>
      </c>
      <c r="AF144" s="32">
        <v>60</v>
      </c>
      <c r="AG144" s="32">
        <v>1346</v>
      </c>
      <c r="AH144" s="32">
        <f t="shared" si="14"/>
        <v>1287</v>
      </c>
      <c r="AI144" s="32">
        <v>160.875</v>
      </c>
      <c r="AJ144" s="32"/>
      <c r="AK144" s="32"/>
      <c r="AL144" s="32">
        <v>4.0599999999999996</v>
      </c>
      <c r="AM144" s="32"/>
      <c r="AN144" s="32">
        <f>AVERAGE(AN134:AN143)</f>
        <v>1.8429980692169813E-2</v>
      </c>
      <c r="AO144" s="32">
        <v>671</v>
      </c>
      <c r="AP144" s="32">
        <v>1251</v>
      </c>
      <c r="AQ144" s="32">
        <v>942</v>
      </c>
      <c r="AR144" s="32">
        <v>3631</v>
      </c>
      <c r="AS144" s="32">
        <f t="shared" si="12"/>
        <v>580</v>
      </c>
      <c r="AT144" s="32">
        <f t="shared" si="13"/>
        <v>2689</v>
      </c>
      <c r="AU144" s="34">
        <v>700</v>
      </c>
    </row>
    <row r="145" spans="1:47">
      <c r="A145" s="32">
        <v>110927</v>
      </c>
      <c r="B145" s="31" t="s">
        <v>301</v>
      </c>
      <c r="C145" s="32">
        <v>-18</v>
      </c>
      <c r="D145" s="31" t="s">
        <v>140</v>
      </c>
      <c r="E145" s="31" t="s">
        <v>11</v>
      </c>
      <c r="F145" s="31" t="s">
        <v>143</v>
      </c>
      <c r="G145" s="31" t="s">
        <v>143</v>
      </c>
      <c r="H145" s="32">
        <v>-13.592499999999999</v>
      </c>
      <c r="I145" s="32">
        <v>0.1202</v>
      </c>
      <c r="J145" s="32" t="s">
        <v>143</v>
      </c>
      <c r="K145" s="32">
        <v>-10.8927</v>
      </c>
      <c r="L145" s="32">
        <v>0.30580000000000002</v>
      </c>
      <c r="M145" s="32" t="s">
        <v>143</v>
      </c>
      <c r="N145" s="32">
        <v>2.3052999999999999</v>
      </c>
      <c r="O145" s="33">
        <v>4.3571E-5</v>
      </c>
      <c r="P145" s="32" t="s">
        <v>143</v>
      </c>
      <c r="Q145" s="32">
        <v>3.0057999999999998</v>
      </c>
      <c r="R145" s="32">
        <v>6.59E-2</v>
      </c>
      <c r="S145" s="32">
        <v>0.95</v>
      </c>
      <c r="T145" s="32">
        <v>0.03</v>
      </c>
      <c r="U145" s="31" t="s">
        <v>13</v>
      </c>
      <c r="V145" s="32">
        <v>2.49938E-2</v>
      </c>
      <c r="W145" s="32">
        <v>2.519E-3</v>
      </c>
      <c r="X145" s="32">
        <v>0</v>
      </c>
      <c r="Y145" s="32">
        <v>0</v>
      </c>
      <c r="Z145" s="32">
        <v>0</v>
      </c>
      <c r="AA145" s="32">
        <v>0</v>
      </c>
      <c r="AB145" s="31" t="s">
        <v>11</v>
      </c>
      <c r="AC145" s="32" t="s">
        <v>143</v>
      </c>
      <c r="AD145" s="32">
        <v>89.45</v>
      </c>
      <c r="AE145" s="32">
        <v>0.85</v>
      </c>
      <c r="AF145" s="32">
        <v>82</v>
      </c>
      <c r="AG145" s="32">
        <v>993</v>
      </c>
      <c r="AH145" s="32">
        <f t="shared" si="14"/>
        <v>912</v>
      </c>
      <c r="AI145" s="32">
        <f>AH145/8</f>
        <v>114</v>
      </c>
      <c r="AJ145" s="32">
        <v>2469.4699999999998</v>
      </c>
      <c r="AK145" s="32">
        <v>30263.4</v>
      </c>
      <c r="AL145" s="37">
        <f>(AK145-AJ145)/AI145/60</f>
        <v>4.0634400584795323</v>
      </c>
      <c r="AM145" s="32">
        <v>3393</v>
      </c>
      <c r="AN145" s="32">
        <f>62.5/AM145</f>
        <v>1.8420277040966698E-2</v>
      </c>
      <c r="AO145" s="32">
        <v>639</v>
      </c>
      <c r="AP145" s="32">
        <v>1221</v>
      </c>
      <c r="AQ145" s="32">
        <v>937</v>
      </c>
      <c r="AR145" s="32">
        <v>3635</v>
      </c>
      <c r="AS145" s="32">
        <f t="shared" si="12"/>
        <v>582</v>
      </c>
      <c r="AT145" s="32">
        <f t="shared" si="13"/>
        <v>2698</v>
      </c>
      <c r="AU145" s="34">
        <v>912</v>
      </c>
    </row>
    <row r="146" spans="1:47">
      <c r="A146" s="32">
        <v>110928</v>
      </c>
      <c r="B146" s="31" t="s">
        <v>302</v>
      </c>
      <c r="C146" s="32">
        <v>-18</v>
      </c>
      <c r="D146" s="31" t="s">
        <v>140</v>
      </c>
      <c r="E146" s="31" t="s">
        <v>11</v>
      </c>
      <c r="F146" s="31" t="s">
        <v>143</v>
      </c>
      <c r="G146" s="31" t="s">
        <v>143</v>
      </c>
      <c r="H146" s="32">
        <v>-13.5525</v>
      </c>
      <c r="I146" s="32">
        <v>9.0999999999999998E-2</v>
      </c>
      <c r="J146" s="32" t="s">
        <v>143</v>
      </c>
      <c r="K146" s="32">
        <v>-10.822800000000001</v>
      </c>
      <c r="L146" s="32">
        <v>0.26150000000000001</v>
      </c>
      <c r="M146" s="32" t="s">
        <v>143</v>
      </c>
      <c r="N146" s="32">
        <v>2.2397999999999998</v>
      </c>
      <c r="O146" s="33"/>
      <c r="P146" s="32" t="s">
        <v>143</v>
      </c>
      <c r="Q146" s="32">
        <v>2.9925000000000002</v>
      </c>
      <c r="R146" s="32">
        <v>0.17080000000000001</v>
      </c>
      <c r="S146" s="32"/>
      <c r="T146" s="32"/>
      <c r="U146" s="31" t="s">
        <v>13</v>
      </c>
      <c r="V146" s="32">
        <v>0</v>
      </c>
      <c r="W146" s="32">
        <v>0</v>
      </c>
      <c r="X146" s="32">
        <v>2.5000000000000001E-2</v>
      </c>
      <c r="Y146" s="32">
        <v>1E-3</v>
      </c>
      <c r="Z146" s="32">
        <v>0</v>
      </c>
      <c r="AA146" s="32">
        <v>0</v>
      </c>
      <c r="AB146" s="31" t="s">
        <v>11</v>
      </c>
      <c r="AC146" s="32" t="s">
        <v>143</v>
      </c>
      <c r="AD146" s="32">
        <v>90</v>
      </c>
      <c r="AE146" s="32">
        <v>0.9</v>
      </c>
      <c r="AF146" s="32">
        <v>50</v>
      </c>
      <c r="AG146" s="32">
        <v>1576</v>
      </c>
      <c r="AH146" s="32">
        <f t="shared" si="14"/>
        <v>1527</v>
      </c>
      <c r="AI146" s="32">
        <v>190.875</v>
      </c>
      <c r="AJ146" s="32"/>
      <c r="AK146" s="32"/>
      <c r="AL146" s="32">
        <v>4.0599999999999996</v>
      </c>
      <c r="AM146" s="32"/>
      <c r="AN146" s="32">
        <f>AVERAGE(AN147:AN159)</f>
        <v>1.8056668295155419E-2</v>
      </c>
      <c r="AO146" s="32">
        <v>671</v>
      </c>
      <c r="AP146" s="32">
        <v>1251</v>
      </c>
      <c r="AQ146" s="32">
        <v>942</v>
      </c>
      <c r="AR146" s="32">
        <v>3631</v>
      </c>
      <c r="AS146" s="32">
        <f t="shared" si="12"/>
        <v>580</v>
      </c>
      <c r="AT146" s="32">
        <f t="shared" si="13"/>
        <v>2689</v>
      </c>
      <c r="AU146" s="34">
        <v>660</v>
      </c>
    </row>
    <row r="147" spans="1:47">
      <c r="A147" s="32">
        <v>111011</v>
      </c>
      <c r="B147" s="31" t="s">
        <v>303</v>
      </c>
      <c r="C147" s="32">
        <v>-14</v>
      </c>
      <c r="D147" s="31" t="s">
        <v>140</v>
      </c>
      <c r="E147" s="31" t="s">
        <v>11</v>
      </c>
      <c r="F147" s="31" t="s">
        <v>143</v>
      </c>
      <c r="G147" s="31" t="s">
        <v>143</v>
      </c>
      <c r="H147" s="32">
        <v>-10.7102</v>
      </c>
      <c r="I147" s="32">
        <v>4.0500000000000001E-2</v>
      </c>
      <c r="J147" s="32" t="s">
        <v>143</v>
      </c>
      <c r="K147" s="32">
        <v>-8.3291000000000004</v>
      </c>
      <c r="L147" s="32">
        <v>0.15210000000000001</v>
      </c>
      <c r="M147" s="32" t="s">
        <v>143</v>
      </c>
      <c r="N147" s="32">
        <v>2.9950000000000001</v>
      </c>
      <c r="O147" s="33">
        <v>4.2030999999999998E-5</v>
      </c>
      <c r="P147" s="32" t="s">
        <v>143</v>
      </c>
      <c r="Q147" s="32">
        <v>3.0150999999999999</v>
      </c>
      <c r="R147" s="32">
        <v>9.3100000000000002E-2</v>
      </c>
      <c r="S147" s="32">
        <v>0.95</v>
      </c>
      <c r="T147" s="32">
        <v>0.03</v>
      </c>
      <c r="U147" s="31" t="s">
        <v>13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1" t="s">
        <v>11</v>
      </c>
      <c r="AC147" s="32" t="s">
        <v>143</v>
      </c>
      <c r="AD147" s="32">
        <v>88</v>
      </c>
      <c r="AE147" s="32">
        <v>1.1000000000000001</v>
      </c>
      <c r="AF147" s="32">
        <v>94</v>
      </c>
      <c r="AG147" s="32">
        <v>997</v>
      </c>
      <c r="AH147" s="32">
        <f t="shared" si="14"/>
        <v>904</v>
      </c>
      <c r="AI147" s="32">
        <f t="shared" ref="AI147:AI160" si="18">AH147/8</f>
        <v>113</v>
      </c>
      <c r="AJ147" s="32">
        <v>2836.02</v>
      </c>
      <c r="AK147" s="32">
        <v>30390.400000000001</v>
      </c>
      <c r="AL147" s="37">
        <f t="shared" ref="AL147:AL159" si="19">(AK147-AJ147)/AI147/60</f>
        <v>4.0640678466076698</v>
      </c>
      <c r="AM147" s="32">
        <v>3459</v>
      </c>
      <c r="AN147" s="32">
        <f t="shared" ref="AN147:AN159" si="20">62.5/AM147</f>
        <v>1.806880601329864E-2</v>
      </c>
      <c r="AO147" s="32">
        <v>657</v>
      </c>
      <c r="AP147" s="32">
        <v>1251</v>
      </c>
      <c r="AQ147" s="32">
        <v>893</v>
      </c>
      <c r="AR147" s="32">
        <v>3641</v>
      </c>
      <c r="AS147" s="32">
        <f t="shared" si="12"/>
        <v>594</v>
      </c>
      <c r="AT147" s="32">
        <f t="shared" si="13"/>
        <v>2748</v>
      </c>
      <c r="AU147" s="34">
        <v>904</v>
      </c>
    </row>
    <row r="148" spans="1:47">
      <c r="A148" s="32">
        <v>111012</v>
      </c>
      <c r="B148" s="31" t="s">
        <v>304</v>
      </c>
      <c r="C148" s="32">
        <v>-16</v>
      </c>
      <c r="D148" s="31" t="s">
        <v>140</v>
      </c>
      <c r="E148" s="31" t="s">
        <v>11</v>
      </c>
      <c r="F148" s="31" t="s">
        <v>143</v>
      </c>
      <c r="G148" s="31" t="s">
        <v>143</v>
      </c>
      <c r="H148" s="32">
        <v>-12.282999999999999</v>
      </c>
      <c r="I148" s="32">
        <v>3.32E-2</v>
      </c>
      <c r="J148" s="32" t="s">
        <v>143</v>
      </c>
      <c r="K148" s="32">
        <v>-9.7607999999999997</v>
      </c>
      <c r="L148" s="32">
        <v>0.1515</v>
      </c>
      <c r="M148" s="32" t="s">
        <v>143</v>
      </c>
      <c r="N148" s="32">
        <v>2.0015999999999998</v>
      </c>
      <c r="O148" s="33">
        <v>9.5563000000000006E-5</v>
      </c>
      <c r="P148" s="32" t="s">
        <v>143</v>
      </c>
      <c r="Q148" s="32">
        <v>2.9851999999999999</v>
      </c>
      <c r="R148" s="32">
        <v>0.27779999999999999</v>
      </c>
      <c r="S148" s="32">
        <v>0.95</v>
      </c>
      <c r="T148" s="32">
        <v>0.03</v>
      </c>
      <c r="U148" s="31" t="s">
        <v>13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1" t="s">
        <v>11</v>
      </c>
      <c r="AC148" s="32" t="s">
        <v>143</v>
      </c>
      <c r="AD148" s="32">
        <v>87.9</v>
      </c>
      <c r="AE148" s="32">
        <v>0.5</v>
      </c>
      <c r="AF148" s="32">
        <v>52</v>
      </c>
      <c r="AG148" s="32">
        <v>611</v>
      </c>
      <c r="AH148" s="32">
        <f t="shared" si="14"/>
        <v>560</v>
      </c>
      <c r="AI148" s="32">
        <f t="shared" si="18"/>
        <v>70</v>
      </c>
      <c r="AJ148" s="32">
        <v>1556.48</v>
      </c>
      <c r="AK148" s="32">
        <v>18638.400000000001</v>
      </c>
      <c r="AL148" s="37">
        <f t="shared" si="19"/>
        <v>4.0671238095238103</v>
      </c>
      <c r="AM148" s="32">
        <v>3444</v>
      </c>
      <c r="AN148" s="32">
        <f t="shared" si="20"/>
        <v>1.8147502903600465E-2</v>
      </c>
      <c r="AO148" s="32">
        <v>645</v>
      </c>
      <c r="AP148" s="32">
        <v>1227</v>
      </c>
      <c r="AQ148" s="32">
        <v>911</v>
      </c>
      <c r="AR148" s="32">
        <v>3641</v>
      </c>
      <c r="AS148" s="32">
        <f t="shared" si="12"/>
        <v>582</v>
      </c>
      <c r="AT148" s="32">
        <f t="shared" si="13"/>
        <v>2730</v>
      </c>
      <c r="AU148" s="34">
        <v>560</v>
      </c>
    </row>
    <row r="149" spans="1:47">
      <c r="A149" s="32">
        <v>111013</v>
      </c>
      <c r="B149" s="31" t="s">
        <v>305</v>
      </c>
      <c r="C149" s="32">
        <v>-18</v>
      </c>
      <c r="D149" s="31" t="s">
        <v>140</v>
      </c>
      <c r="E149" s="31" t="s">
        <v>11</v>
      </c>
      <c r="F149" s="31" t="s">
        <v>143</v>
      </c>
      <c r="G149" s="31" t="s">
        <v>143</v>
      </c>
      <c r="H149" s="32">
        <v>-13.9374</v>
      </c>
      <c r="I149" s="32">
        <v>1.7999999999999999E-2</v>
      </c>
      <c r="J149" s="32" t="s">
        <v>143</v>
      </c>
      <c r="K149" s="32">
        <v>-11.284599999999999</v>
      </c>
      <c r="L149" s="32">
        <v>0.13350000000000001</v>
      </c>
      <c r="M149" s="32" t="s">
        <v>143</v>
      </c>
      <c r="N149" s="32">
        <v>0.96240000000000003</v>
      </c>
      <c r="O149" s="33">
        <v>1.0593E-5</v>
      </c>
      <c r="P149" s="32" t="s">
        <v>143</v>
      </c>
      <c r="Q149" s="32">
        <v>2.9763000000000002</v>
      </c>
      <c r="R149" s="32">
        <v>0.22339999999999999</v>
      </c>
      <c r="S149" s="32">
        <v>0.95</v>
      </c>
      <c r="T149" s="32">
        <v>0.03</v>
      </c>
      <c r="U149" s="31" t="s">
        <v>13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1" t="s">
        <v>11</v>
      </c>
      <c r="AC149" s="32" t="s">
        <v>143</v>
      </c>
      <c r="AD149" s="32">
        <v>87.4</v>
      </c>
      <c r="AE149" s="32">
        <v>0.2</v>
      </c>
      <c r="AF149" s="32">
        <v>31</v>
      </c>
      <c r="AG149" s="32">
        <v>998</v>
      </c>
      <c r="AH149" s="32">
        <f t="shared" si="14"/>
        <v>968</v>
      </c>
      <c r="AI149" s="32">
        <f t="shared" si="18"/>
        <v>121</v>
      </c>
      <c r="AJ149" s="32">
        <v>917.43700000000001</v>
      </c>
      <c r="AK149" s="32">
        <v>30436.400000000001</v>
      </c>
      <c r="AL149" s="37">
        <f t="shared" si="19"/>
        <v>4.0659728650137739</v>
      </c>
      <c r="AM149" s="32">
        <v>3437</v>
      </c>
      <c r="AN149" s="32">
        <f t="shared" si="20"/>
        <v>1.8184463194646495E-2</v>
      </c>
      <c r="AO149" s="32">
        <v>669</v>
      </c>
      <c r="AP149" s="32">
        <v>1257</v>
      </c>
      <c r="AQ149" s="32">
        <v>914</v>
      </c>
      <c r="AR149" s="32">
        <v>3641</v>
      </c>
      <c r="AS149" s="32">
        <f t="shared" si="12"/>
        <v>588</v>
      </c>
      <c r="AT149" s="32">
        <f t="shared" si="13"/>
        <v>2727</v>
      </c>
      <c r="AU149" s="34">
        <v>968</v>
      </c>
    </row>
    <row r="150" spans="1:47">
      <c r="A150" s="32">
        <v>111016</v>
      </c>
      <c r="B150" s="31" t="s">
        <v>306</v>
      </c>
      <c r="C150" s="32">
        <v>-16</v>
      </c>
      <c r="D150" s="31" t="s">
        <v>140</v>
      </c>
      <c r="E150" s="31" t="s">
        <v>11</v>
      </c>
      <c r="F150" s="31" t="s">
        <v>143</v>
      </c>
      <c r="G150" s="31" t="s">
        <v>143</v>
      </c>
      <c r="H150" s="32">
        <v>-12.2506</v>
      </c>
      <c r="I150" s="32">
        <v>7.9500000000000001E-2</v>
      </c>
      <c r="J150" s="32" t="s">
        <v>143</v>
      </c>
      <c r="K150" s="32">
        <v>-9.6943999999999999</v>
      </c>
      <c r="L150" s="32">
        <v>0.23350000000000001</v>
      </c>
      <c r="M150" s="32" t="s">
        <v>143</v>
      </c>
      <c r="N150" s="32">
        <v>2.0341</v>
      </c>
      <c r="O150" s="33">
        <v>3.9610000000000002E-5</v>
      </c>
      <c r="P150" s="32" t="s">
        <v>143</v>
      </c>
      <c r="Q150" s="32">
        <v>2.9676</v>
      </c>
      <c r="R150" s="32">
        <v>0.26679999999999998</v>
      </c>
      <c r="S150" s="32">
        <v>0.95</v>
      </c>
      <c r="T150" s="32">
        <v>0.03</v>
      </c>
      <c r="U150" s="31" t="s">
        <v>13</v>
      </c>
      <c r="V150" s="32">
        <v>0.12783600000000001</v>
      </c>
      <c r="W150" s="32">
        <v>1.6075200000000001E-3</v>
      </c>
      <c r="X150" s="32">
        <v>0</v>
      </c>
      <c r="Y150" s="32">
        <v>0</v>
      </c>
      <c r="Z150" s="32">
        <v>0</v>
      </c>
      <c r="AA150" s="32">
        <v>0</v>
      </c>
      <c r="AB150" s="31" t="s">
        <v>11</v>
      </c>
      <c r="AC150" s="32" t="s">
        <v>143</v>
      </c>
      <c r="AD150" s="32">
        <v>85.5</v>
      </c>
      <c r="AE150" s="32">
        <v>1.2</v>
      </c>
      <c r="AF150" s="32">
        <v>59</v>
      </c>
      <c r="AG150" s="32">
        <v>802</v>
      </c>
      <c r="AH150" s="32">
        <f t="shared" si="14"/>
        <v>744</v>
      </c>
      <c r="AI150" s="32">
        <f t="shared" si="18"/>
        <v>93</v>
      </c>
      <c r="AJ150" s="32">
        <v>1770.5</v>
      </c>
      <c r="AK150" s="32">
        <v>24454.400000000001</v>
      </c>
      <c r="AL150" s="37">
        <f t="shared" si="19"/>
        <v>4.0652150537634411</v>
      </c>
      <c r="AM150" s="32">
        <v>3445</v>
      </c>
      <c r="AN150" s="32">
        <f t="shared" si="20"/>
        <v>1.8142235123367198E-2</v>
      </c>
      <c r="AO150" s="32">
        <v>651</v>
      </c>
      <c r="AP150" s="32">
        <v>1233</v>
      </c>
      <c r="AQ150" s="32">
        <v>901</v>
      </c>
      <c r="AR150" s="32">
        <v>3635</v>
      </c>
      <c r="AS150" s="32">
        <f t="shared" si="12"/>
        <v>582</v>
      </c>
      <c r="AT150" s="32">
        <f t="shared" si="13"/>
        <v>2734</v>
      </c>
      <c r="AU150" s="34">
        <v>744</v>
      </c>
    </row>
    <row r="151" spans="1:47">
      <c r="A151" s="32">
        <v>111017</v>
      </c>
      <c r="B151" s="31" t="s">
        <v>307</v>
      </c>
      <c r="C151" s="32">
        <v>-16</v>
      </c>
      <c r="D151" s="31" t="s">
        <v>140</v>
      </c>
      <c r="E151" s="31" t="s">
        <v>11</v>
      </c>
      <c r="F151" s="31" t="s">
        <v>143</v>
      </c>
      <c r="G151" s="31" t="s">
        <v>143</v>
      </c>
      <c r="H151" s="32">
        <v>-12.309699999999999</v>
      </c>
      <c r="I151" s="32">
        <v>3.73E-2</v>
      </c>
      <c r="J151" s="32" t="s">
        <v>143</v>
      </c>
      <c r="K151" s="32">
        <v>-9.8034999999999997</v>
      </c>
      <c r="L151" s="32">
        <v>0.1661</v>
      </c>
      <c r="M151" s="32" t="s">
        <v>143</v>
      </c>
      <c r="N151" s="32">
        <v>1.9953000000000001</v>
      </c>
      <c r="O151" s="33">
        <v>1.3706999999999999E-4</v>
      </c>
      <c r="P151" s="32" t="s">
        <v>143</v>
      </c>
      <c r="Q151" s="32">
        <v>2.9253999999999998</v>
      </c>
      <c r="R151" s="32">
        <v>0.35780000000000001</v>
      </c>
      <c r="S151" s="32">
        <v>0.95</v>
      </c>
      <c r="T151" s="32">
        <v>0.03</v>
      </c>
      <c r="U151" s="31" t="s">
        <v>13</v>
      </c>
      <c r="V151" s="32">
        <v>6.3959100000000005E-2</v>
      </c>
      <c r="W151" s="32">
        <v>8.1320800000000005E-4</v>
      </c>
      <c r="X151" s="32">
        <v>0</v>
      </c>
      <c r="Y151" s="32">
        <v>0</v>
      </c>
      <c r="Z151" s="32">
        <v>0</v>
      </c>
      <c r="AA151" s="32">
        <v>0</v>
      </c>
      <c r="AB151" s="31" t="s">
        <v>11</v>
      </c>
      <c r="AC151" s="32" t="s">
        <v>143</v>
      </c>
      <c r="AD151" s="32">
        <v>85.15</v>
      </c>
      <c r="AE151" s="32">
        <v>0.85</v>
      </c>
      <c r="AF151" s="32">
        <v>51</v>
      </c>
      <c r="AG151" s="32">
        <v>482</v>
      </c>
      <c r="AH151" s="32">
        <f t="shared" si="14"/>
        <v>432</v>
      </c>
      <c r="AI151" s="32">
        <f t="shared" si="18"/>
        <v>54</v>
      </c>
      <c r="AJ151" s="32">
        <v>1526.5</v>
      </c>
      <c r="AK151" s="32">
        <v>14712.4</v>
      </c>
      <c r="AL151" s="37">
        <f t="shared" si="19"/>
        <v>4.0697222222222225</v>
      </c>
      <c r="AM151" s="32">
        <v>3444</v>
      </c>
      <c r="AN151" s="32">
        <f t="shared" si="20"/>
        <v>1.8147502903600465E-2</v>
      </c>
      <c r="AO151" s="32">
        <v>645</v>
      </c>
      <c r="AP151" s="32">
        <v>1221</v>
      </c>
      <c r="AQ151" s="32">
        <v>892</v>
      </c>
      <c r="AR151" s="32">
        <v>3629</v>
      </c>
      <c r="AS151" s="32">
        <f t="shared" si="12"/>
        <v>576</v>
      </c>
      <c r="AT151" s="32">
        <f t="shared" si="13"/>
        <v>2737</v>
      </c>
      <c r="AU151" s="34">
        <v>432</v>
      </c>
    </row>
    <row r="152" spans="1:47">
      <c r="A152" s="32">
        <v>111018</v>
      </c>
      <c r="B152" s="31" t="s">
        <v>308</v>
      </c>
      <c r="C152" s="32">
        <v>-16</v>
      </c>
      <c r="D152" s="31" t="s">
        <v>140</v>
      </c>
      <c r="E152" s="31" t="s">
        <v>11</v>
      </c>
      <c r="F152" s="31" t="s">
        <v>143</v>
      </c>
      <c r="G152" s="31" t="s">
        <v>143</v>
      </c>
      <c r="H152" s="32">
        <v>-12.0989</v>
      </c>
      <c r="I152" s="32">
        <v>9.4E-2</v>
      </c>
      <c r="J152" s="32" t="s">
        <v>143</v>
      </c>
      <c r="K152" s="32">
        <v>-9.4649999999999999</v>
      </c>
      <c r="L152" s="32">
        <v>0.24890000000000001</v>
      </c>
      <c r="M152" s="32" t="s">
        <v>143</v>
      </c>
      <c r="N152" s="32">
        <v>1.9901</v>
      </c>
      <c r="O152" s="33">
        <v>4.3862999999999997E-5</v>
      </c>
      <c r="P152" s="32" t="s">
        <v>143</v>
      </c>
      <c r="Q152" s="32">
        <v>2.9740000000000002</v>
      </c>
      <c r="R152" s="32">
        <v>0.2419</v>
      </c>
      <c r="S152" s="32">
        <v>0.95</v>
      </c>
      <c r="T152" s="32">
        <v>0.03</v>
      </c>
      <c r="U152" s="31" t="s">
        <v>13</v>
      </c>
      <c r="V152" s="32">
        <v>3.1989799999999999E-2</v>
      </c>
      <c r="W152" s="32">
        <v>4.2413599999999998E-4</v>
      </c>
      <c r="X152" s="32">
        <v>0</v>
      </c>
      <c r="Y152" s="32">
        <v>0</v>
      </c>
      <c r="Z152" s="32">
        <v>0</v>
      </c>
      <c r="AA152" s="32">
        <v>0</v>
      </c>
      <c r="AB152" s="31" t="s">
        <v>11</v>
      </c>
      <c r="AC152" s="32" t="s">
        <v>143</v>
      </c>
      <c r="AD152" s="32">
        <v>86.5</v>
      </c>
      <c r="AE152" s="32">
        <v>1.6</v>
      </c>
      <c r="AF152" s="32">
        <v>56</v>
      </c>
      <c r="AG152" s="32">
        <v>991</v>
      </c>
      <c r="AH152" s="32">
        <f t="shared" si="14"/>
        <v>936</v>
      </c>
      <c r="AI152" s="32">
        <f t="shared" si="18"/>
        <v>117</v>
      </c>
      <c r="AJ152" s="32">
        <v>1678</v>
      </c>
      <c r="AK152" s="32">
        <v>30204.9</v>
      </c>
      <c r="AL152" s="37">
        <f t="shared" si="19"/>
        <v>4.0636609686609688</v>
      </c>
      <c r="AM152" s="32">
        <v>3446</v>
      </c>
      <c r="AN152" s="32">
        <f t="shared" si="20"/>
        <v>1.8136970400464306E-2</v>
      </c>
      <c r="AO152" s="32">
        <v>651</v>
      </c>
      <c r="AP152" s="32">
        <v>1239</v>
      </c>
      <c r="AQ152" s="32">
        <v>891</v>
      </c>
      <c r="AR152" s="32">
        <v>3641</v>
      </c>
      <c r="AS152" s="32">
        <f t="shared" si="12"/>
        <v>588</v>
      </c>
      <c r="AT152" s="32">
        <f t="shared" si="13"/>
        <v>2750</v>
      </c>
      <c r="AU152" s="34">
        <v>936</v>
      </c>
    </row>
    <row r="153" spans="1:47">
      <c r="A153" s="32">
        <v>111019</v>
      </c>
      <c r="B153" s="31" t="s">
        <v>309</v>
      </c>
      <c r="C153" s="32">
        <v>-16</v>
      </c>
      <c r="D153" s="31" t="s">
        <v>140</v>
      </c>
      <c r="E153" s="31" t="s">
        <v>11</v>
      </c>
      <c r="F153" s="31" t="s">
        <v>143</v>
      </c>
      <c r="G153" s="31" t="s">
        <v>143</v>
      </c>
      <c r="H153" s="32">
        <v>-12.1899</v>
      </c>
      <c r="I153" s="32">
        <v>8.9599999999999999E-2</v>
      </c>
      <c r="J153" s="32" t="s">
        <v>143</v>
      </c>
      <c r="K153" s="32">
        <v>-9.5708000000000002</v>
      </c>
      <c r="L153" s="32">
        <v>0.25309999999999999</v>
      </c>
      <c r="M153" s="32" t="s">
        <v>143</v>
      </c>
      <c r="N153" s="32">
        <v>1.9744999999999999</v>
      </c>
      <c r="O153" s="33">
        <v>2.9924999999999999E-5</v>
      </c>
      <c r="P153" s="32" t="s">
        <v>143</v>
      </c>
      <c r="Q153" s="32">
        <v>2.9988000000000001</v>
      </c>
      <c r="R153" s="32">
        <v>0.14360000000000001</v>
      </c>
      <c r="S153" s="32">
        <v>0.95</v>
      </c>
      <c r="T153" s="32">
        <v>0.03</v>
      </c>
      <c r="U153" s="31" t="s">
        <v>13</v>
      </c>
      <c r="V153" s="32">
        <v>1.5997399999999998E-2</v>
      </c>
      <c r="W153" s="32">
        <v>2.4382399999999999E-4</v>
      </c>
      <c r="X153" s="32">
        <v>0</v>
      </c>
      <c r="Y153" s="32">
        <v>0</v>
      </c>
      <c r="Z153" s="32">
        <v>0</v>
      </c>
      <c r="AA153" s="32">
        <v>0</v>
      </c>
      <c r="AB153" s="31" t="s">
        <v>11</v>
      </c>
      <c r="AC153" s="32" t="s">
        <v>143</v>
      </c>
      <c r="AD153" s="32">
        <v>86.95</v>
      </c>
      <c r="AE153" s="32">
        <v>1.1499999999999999</v>
      </c>
      <c r="AF153" s="32">
        <v>69</v>
      </c>
      <c r="AG153" s="32">
        <v>996</v>
      </c>
      <c r="AH153" s="32">
        <f t="shared" si="14"/>
        <v>928</v>
      </c>
      <c r="AI153" s="32">
        <f t="shared" si="18"/>
        <v>116</v>
      </c>
      <c r="AJ153" s="32">
        <v>2073.5500000000002</v>
      </c>
      <c r="AK153" s="32">
        <v>30358.5</v>
      </c>
      <c r="AL153" s="37">
        <f t="shared" si="19"/>
        <v>4.0639295977011498</v>
      </c>
      <c r="AM153" s="32">
        <v>3524</v>
      </c>
      <c r="AN153" s="32">
        <f t="shared" si="20"/>
        <v>1.7735527809307605E-2</v>
      </c>
      <c r="AO153" s="32">
        <v>657</v>
      </c>
      <c r="AP153" s="32">
        <v>1257</v>
      </c>
      <c r="AQ153" s="32">
        <v>880</v>
      </c>
      <c r="AR153" s="32">
        <v>3683</v>
      </c>
      <c r="AS153" s="32">
        <f t="shared" si="12"/>
        <v>600</v>
      </c>
      <c r="AT153" s="32">
        <f t="shared" si="13"/>
        <v>2803</v>
      </c>
      <c r="AU153" s="34">
        <v>928</v>
      </c>
    </row>
    <row r="154" spans="1:47">
      <c r="A154" s="32">
        <v>111023</v>
      </c>
      <c r="B154" s="31" t="s">
        <v>310</v>
      </c>
      <c r="C154" s="32">
        <v>-16</v>
      </c>
      <c r="D154" s="31" t="s">
        <v>140</v>
      </c>
      <c r="E154" s="31" t="s">
        <v>11</v>
      </c>
      <c r="F154" s="31" t="s">
        <v>143</v>
      </c>
      <c r="G154" s="31" t="s">
        <v>143</v>
      </c>
      <c r="H154" s="32">
        <v>-12.3695</v>
      </c>
      <c r="I154" s="32">
        <v>7.4499999999999997E-2</v>
      </c>
      <c r="J154" s="32" t="s">
        <v>143</v>
      </c>
      <c r="K154" s="32">
        <v>-9.8242999999999991</v>
      </c>
      <c r="L154" s="32">
        <v>0.21909999999999999</v>
      </c>
      <c r="M154" s="32" t="s">
        <v>143</v>
      </c>
      <c r="N154" s="32">
        <v>2.0440999999999998</v>
      </c>
      <c r="O154" s="33">
        <v>8.0563999999999996E-5</v>
      </c>
      <c r="P154" s="32" t="s">
        <v>143</v>
      </c>
      <c r="Q154" s="32">
        <v>2.9361000000000002</v>
      </c>
      <c r="R154" s="32">
        <v>0.35560000000000003</v>
      </c>
      <c r="S154" s="32">
        <v>0.95</v>
      </c>
      <c r="T154" s="32">
        <v>0.03</v>
      </c>
      <c r="U154" s="31" t="s">
        <v>13</v>
      </c>
      <c r="V154" s="32">
        <v>7.9993600000000005E-3</v>
      </c>
      <c r="W154" s="32">
        <v>1.71261E-4</v>
      </c>
      <c r="X154" s="32">
        <v>0</v>
      </c>
      <c r="Y154" s="32">
        <v>0</v>
      </c>
      <c r="Z154" s="32">
        <v>0</v>
      </c>
      <c r="AA154" s="32">
        <v>0</v>
      </c>
      <c r="AB154" s="31" t="s">
        <v>11</v>
      </c>
      <c r="AC154" s="32" t="s">
        <v>143</v>
      </c>
      <c r="AD154" s="32">
        <v>84.95</v>
      </c>
      <c r="AE154" s="32">
        <v>1.35</v>
      </c>
      <c r="AF154" s="32">
        <v>51</v>
      </c>
      <c r="AG154" s="32">
        <v>562</v>
      </c>
      <c r="AH154" s="32">
        <f t="shared" si="14"/>
        <v>512</v>
      </c>
      <c r="AI154" s="32">
        <f t="shared" si="18"/>
        <v>64</v>
      </c>
      <c r="AJ154" s="32">
        <v>1525.56</v>
      </c>
      <c r="AK154" s="32">
        <v>17144</v>
      </c>
      <c r="AL154" s="37">
        <f t="shared" si="19"/>
        <v>4.0673020833333338</v>
      </c>
      <c r="AM154" s="32">
        <v>3463</v>
      </c>
      <c r="AN154" s="32">
        <f t="shared" si="20"/>
        <v>1.8047935316199828E-2</v>
      </c>
      <c r="AO154" s="32">
        <v>639</v>
      </c>
      <c r="AP154" s="32">
        <v>1227</v>
      </c>
      <c r="AQ154" s="32">
        <v>927</v>
      </c>
      <c r="AR154" s="32">
        <v>3677</v>
      </c>
      <c r="AS154" s="32">
        <f t="shared" si="12"/>
        <v>588</v>
      </c>
      <c r="AT154" s="32">
        <f t="shared" si="13"/>
        <v>2750</v>
      </c>
      <c r="AU154" s="34">
        <v>512</v>
      </c>
    </row>
    <row r="155" spans="1:47">
      <c r="A155" s="32">
        <v>111024</v>
      </c>
      <c r="B155" s="31" t="s">
        <v>311</v>
      </c>
      <c r="C155" s="32">
        <v>-16</v>
      </c>
      <c r="D155" s="31" t="s">
        <v>140</v>
      </c>
      <c r="E155" s="31" t="s">
        <v>11</v>
      </c>
      <c r="F155" s="31" t="s">
        <v>143</v>
      </c>
      <c r="G155" s="31" t="s">
        <v>143</v>
      </c>
      <c r="H155" s="32">
        <v>-12.432399999999999</v>
      </c>
      <c r="I155" s="32">
        <v>3.6900000000000002E-2</v>
      </c>
      <c r="J155" s="32" t="s">
        <v>143</v>
      </c>
      <c r="K155" s="32">
        <v>-10.000299999999999</v>
      </c>
      <c r="L155" s="32">
        <v>0.14680000000000001</v>
      </c>
      <c r="M155" s="32" t="s">
        <v>143</v>
      </c>
      <c r="N155" s="32">
        <v>1.9618</v>
      </c>
      <c r="O155" s="33">
        <v>2.4905E-5</v>
      </c>
      <c r="P155" s="32" t="s">
        <v>143</v>
      </c>
      <c r="Q155" s="32">
        <v>2.9439000000000002</v>
      </c>
      <c r="R155" s="32">
        <v>0.31119999999999998</v>
      </c>
      <c r="S155" s="32">
        <v>0.95</v>
      </c>
      <c r="T155" s="32">
        <v>0.03</v>
      </c>
      <c r="U155" s="31" t="s">
        <v>13</v>
      </c>
      <c r="V155" s="32">
        <v>3.9998400000000002E-3</v>
      </c>
      <c r="W155" s="32">
        <v>1.4764699999999999E-4</v>
      </c>
      <c r="X155" s="32">
        <v>0</v>
      </c>
      <c r="Y155" s="32">
        <v>0</v>
      </c>
      <c r="Z155" s="32">
        <v>0</v>
      </c>
      <c r="AA155" s="32">
        <v>0</v>
      </c>
      <c r="AB155" s="31" t="s">
        <v>11</v>
      </c>
      <c r="AC155" s="32" t="s">
        <v>143</v>
      </c>
      <c r="AD155" s="32">
        <v>84.45</v>
      </c>
      <c r="AE155" s="32">
        <v>0.95</v>
      </c>
      <c r="AF155" s="32">
        <v>54</v>
      </c>
      <c r="AG155" s="32">
        <v>565</v>
      </c>
      <c r="AH155" s="32">
        <f t="shared" si="14"/>
        <v>512</v>
      </c>
      <c r="AI155" s="32">
        <f t="shared" si="18"/>
        <v>64</v>
      </c>
      <c r="AJ155" s="32">
        <v>1617</v>
      </c>
      <c r="AK155" s="32">
        <v>17172.5</v>
      </c>
      <c r="AL155" s="37">
        <f t="shared" si="19"/>
        <v>4.0509114583333332</v>
      </c>
      <c r="AM155" s="32">
        <v>3477</v>
      </c>
      <c r="AN155" s="32">
        <f t="shared" si="20"/>
        <v>1.7975266033937301E-2</v>
      </c>
      <c r="AO155" s="32">
        <v>669</v>
      </c>
      <c r="AP155" s="32">
        <v>1269</v>
      </c>
      <c r="AQ155" s="32">
        <v>919</v>
      </c>
      <c r="AR155" s="32">
        <v>3677</v>
      </c>
      <c r="AS155" s="32">
        <f t="shared" si="12"/>
        <v>600</v>
      </c>
      <c r="AT155" s="32">
        <f t="shared" si="13"/>
        <v>2758</v>
      </c>
      <c r="AU155" s="34">
        <v>512</v>
      </c>
    </row>
    <row r="156" spans="1:47">
      <c r="A156" s="32">
        <v>111025</v>
      </c>
      <c r="B156" s="31" t="s">
        <v>312</v>
      </c>
      <c r="C156" s="32">
        <v>-16</v>
      </c>
      <c r="D156" s="31" t="s">
        <v>140</v>
      </c>
      <c r="E156" s="31" t="s">
        <v>11</v>
      </c>
      <c r="F156" s="31" t="s">
        <v>143</v>
      </c>
      <c r="G156" s="31" t="s">
        <v>143</v>
      </c>
      <c r="H156" s="32">
        <v>-12.382</v>
      </c>
      <c r="I156" s="32">
        <v>4.3799999999999999E-2</v>
      </c>
      <c r="J156" s="32" t="s">
        <v>143</v>
      </c>
      <c r="K156" s="32">
        <v>-9.8794000000000004</v>
      </c>
      <c r="L156" s="32">
        <v>0.16239999999999999</v>
      </c>
      <c r="M156" s="32" t="s">
        <v>143</v>
      </c>
      <c r="N156" s="32">
        <v>1.968</v>
      </c>
      <c r="O156" s="33">
        <v>9.8006999999999999E-5</v>
      </c>
      <c r="P156" s="32" t="s">
        <v>143</v>
      </c>
      <c r="Q156" s="32">
        <v>2.9613999999999998</v>
      </c>
      <c r="R156" s="32">
        <v>0.27700000000000002</v>
      </c>
      <c r="S156" s="32">
        <v>0.95</v>
      </c>
      <c r="T156" s="32">
        <v>0.03</v>
      </c>
      <c r="U156" s="31" t="s">
        <v>13</v>
      </c>
      <c r="V156" s="32">
        <v>9.9999000000000008E-4</v>
      </c>
      <c r="W156" s="32">
        <v>1.3945099999999999E-4</v>
      </c>
      <c r="X156" s="32">
        <v>0</v>
      </c>
      <c r="Y156" s="32">
        <v>0</v>
      </c>
      <c r="Z156" s="32">
        <v>0</v>
      </c>
      <c r="AA156" s="32">
        <v>0</v>
      </c>
      <c r="AB156" s="31" t="s">
        <v>11</v>
      </c>
      <c r="AC156" s="32" t="s">
        <v>143</v>
      </c>
      <c r="AD156" s="32">
        <v>85.3</v>
      </c>
      <c r="AE156" s="32">
        <v>0.8</v>
      </c>
      <c r="AF156" s="32">
        <v>59</v>
      </c>
      <c r="AG156" s="32">
        <v>594</v>
      </c>
      <c r="AH156" s="32">
        <f t="shared" si="14"/>
        <v>536</v>
      </c>
      <c r="AI156" s="32">
        <f t="shared" si="18"/>
        <v>67</v>
      </c>
      <c r="AJ156" s="32">
        <v>1769.48</v>
      </c>
      <c r="AK156" s="32">
        <v>18118.400000000001</v>
      </c>
      <c r="AL156" s="37">
        <f t="shared" si="19"/>
        <v>4.0668955223880605</v>
      </c>
      <c r="AM156" s="32">
        <v>3474</v>
      </c>
      <c r="AN156" s="32">
        <f t="shared" si="20"/>
        <v>1.7990788716177316E-2</v>
      </c>
      <c r="AO156" s="32">
        <v>663</v>
      </c>
      <c r="AP156" s="32">
        <v>1263</v>
      </c>
      <c r="AQ156" s="32">
        <v>855</v>
      </c>
      <c r="AR156" s="32">
        <v>3617</v>
      </c>
      <c r="AS156" s="32">
        <f t="shared" si="12"/>
        <v>600</v>
      </c>
      <c r="AT156" s="32">
        <f t="shared" si="13"/>
        <v>2762</v>
      </c>
      <c r="AU156" s="34">
        <v>536</v>
      </c>
    </row>
    <row r="157" spans="1:47">
      <c r="A157" s="32">
        <v>111026</v>
      </c>
      <c r="B157" s="31" t="s">
        <v>313</v>
      </c>
      <c r="C157" s="32">
        <v>-16</v>
      </c>
      <c r="D157" s="31" t="s">
        <v>140</v>
      </c>
      <c r="E157" s="31" t="s">
        <v>11</v>
      </c>
      <c r="F157" s="31" t="s">
        <v>143</v>
      </c>
      <c r="G157" s="31" t="s">
        <v>143</v>
      </c>
      <c r="H157" s="32">
        <v>-12.485799999999999</v>
      </c>
      <c r="I157" s="32">
        <v>1.9199999999999998E-2</v>
      </c>
      <c r="J157" s="32" t="s">
        <v>143</v>
      </c>
      <c r="K157" s="32">
        <v>-10.0816</v>
      </c>
      <c r="L157" s="32">
        <v>0.12189999999999999</v>
      </c>
      <c r="M157" s="32" t="s">
        <v>143</v>
      </c>
      <c r="N157" s="32">
        <v>1.9850000000000001</v>
      </c>
      <c r="O157" s="33">
        <v>1.2616999999999999E-4</v>
      </c>
      <c r="P157" s="32" t="s">
        <v>143</v>
      </c>
      <c r="Q157" s="32">
        <v>2.9422999999999999</v>
      </c>
      <c r="R157" s="32">
        <v>0.3422</v>
      </c>
      <c r="S157" s="32">
        <v>0.95</v>
      </c>
      <c r="T157" s="32">
        <v>0.03</v>
      </c>
      <c r="U157" s="31" t="s">
        <v>13</v>
      </c>
      <c r="V157" s="32">
        <v>1.9999599999999998E-3</v>
      </c>
      <c r="W157" s="32">
        <v>1.4112799999999999E-4</v>
      </c>
      <c r="X157" s="32">
        <v>0</v>
      </c>
      <c r="Y157" s="32">
        <v>0</v>
      </c>
      <c r="Z157" s="32">
        <v>0</v>
      </c>
      <c r="AA157" s="32">
        <v>0</v>
      </c>
      <c r="AB157" s="31" t="s">
        <v>11</v>
      </c>
      <c r="AC157" s="32" t="s">
        <v>143</v>
      </c>
      <c r="AD157" s="32">
        <v>84.55</v>
      </c>
      <c r="AE157" s="32">
        <v>0.55000000000000004</v>
      </c>
      <c r="AF157" s="32">
        <v>56</v>
      </c>
      <c r="AG157" s="32">
        <v>495</v>
      </c>
      <c r="AH157" s="32">
        <f t="shared" si="14"/>
        <v>440</v>
      </c>
      <c r="AI157" s="32">
        <f t="shared" si="18"/>
        <v>55</v>
      </c>
      <c r="AJ157" s="32">
        <v>1677.98</v>
      </c>
      <c r="AK157" s="32">
        <v>15105.9</v>
      </c>
      <c r="AL157" s="37">
        <f t="shared" si="19"/>
        <v>4.0690666666666671</v>
      </c>
      <c r="AM157" s="32">
        <v>3471</v>
      </c>
      <c r="AN157" s="32">
        <f t="shared" si="20"/>
        <v>1.8006338231057333E-2</v>
      </c>
      <c r="AO157" s="32">
        <v>675</v>
      </c>
      <c r="AP157" s="32">
        <v>1263</v>
      </c>
      <c r="AQ157" s="32">
        <v>878</v>
      </c>
      <c r="AR157" s="32">
        <v>3629</v>
      </c>
      <c r="AS157" s="32">
        <f t="shared" si="12"/>
        <v>588</v>
      </c>
      <c r="AT157" s="32">
        <f t="shared" si="13"/>
        <v>2751</v>
      </c>
      <c r="AU157" s="34">
        <v>440</v>
      </c>
    </row>
    <row r="158" spans="1:47">
      <c r="A158" s="32">
        <v>111108</v>
      </c>
      <c r="B158" s="31" t="s">
        <v>314</v>
      </c>
      <c r="C158" s="32">
        <v>-16</v>
      </c>
      <c r="D158" s="31" t="s">
        <v>140</v>
      </c>
      <c r="E158" s="31" t="s">
        <v>11</v>
      </c>
      <c r="F158" s="31" t="s">
        <v>143</v>
      </c>
      <c r="G158" s="31" t="s">
        <v>143</v>
      </c>
      <c r="H158" s="32">
        <v>-12.0702</v>
      </c>
      <c r="I158" s="32">
        <v>6.0400000000000002E-2</v>
      </c>
      <c r="J158" s="32" t="s">
        <v>143</v>
      </c>
      <c r="K158" s="32">
        <v>-9.3231999999999999</v>
      </c>
      <c r="L158" s="32">
        <v>0.23089999999999999</v>
      </c>
      <c r="M158" s="32" t="s">
        <v>143</v>
      </c>
      <c r="N158" s="32">
        <v>2.0036</v>
      </c>
      <c r="O158" s="33">
        <v>9.3411000000000004E-5</v>
      </c>
      <c r="P158" s="32" t="s">
        <v>143</v>
      </c>
      <c r="Q158" s="32">
        <v>2.9801000000000002</v>
      </c>
      <c r="R158" s="32">
        <v>0.24229999999999999</v>
      </c>
      <c r="S158" s="32">
        <v>0.82</v>
      </c>
      <c r="T158" s="32">
        <v>0.02</v>
      </c>
      <c r="U158" s="31" t="s">
        <v>13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1" t="s">
        <v>11</v>
      </c>
      <c r="AC158" s="32" t="s">
        <v>143</v>
      </c>
      <c r="AD158" s="32">
        <v>86.3</v>
      </c>
      <c r="AE158" s="32">
        <v>1.2</v>
      </c>
      <c r="AF158" s="32">
        <v>69</v>
      </c>
      <c r="AG158" s="32">
        <v>692</v>
      </c>
      <c r="AH158" s="32">
        <f t="shared" si="14"/>
        <v>624</v>
      </c>
      <c r="AI158" s="32">
        <f t="shared" si="18"/>
        <v>78</v>
      </c>
      <c r="AJ158" s="32">
        <v>2074.48</v>
      </c>
      <c r="AK158" s="32">
        <v>21103.4</v>
      </c>
      <c r="AL158" s="37">
        <f t="shared" si="19"/>
        <v>4.066008547008547</v>
      </c>
      <c r="AM158" s="32">
        <v>3453</v>
      </c>
      <c r="AN158" s="32">
        <f t="shared" si="20"/>
        <v>1.8100202722270489E-2</v>
      </c>
      <c r="AO158" s="32">
        <v>657</v>
      </c>
      <c r="AP158" s="32">
        <v>1239</v>
      </c>
      <c r="AQ158" s="32">
        <v>908</v>
      </c>
      <c r="AR158" s="32">
        <v>3653</v>
      </c>
      <c r="AS158" s="32">
        <f t="shared" si="12"/>
        <v>582</v>
      </c>
      <c r="AT158" s="32">
        <f t="shared" si="13"/>
        <v>2745</v>
      </c>
      <c r="AU158" s="34">
        <v>624</v>
      </c>
    </row>
    <row r="159" spans="1:47">
      <c r="A159" s="32">
        <v>111109</v>
      </c>
      <c r="B159" s="31" t="s">
        <v>315</v>
      </c>
      <c r="C159" s="32">
        <v>-16</v>
      </c>
      <c r="D159" s="31" t="s">
        <v>140</v>
      </c>
      <c r="E159" s="31" t="s">
        <v>140</v>
      </c>
      <c r="F159" s="31" t="s">
        <v>143</v>
      </c>
      <c r="G159" s="31" t="s">
        <v>143</v>
      </c>
      <c r="H159" s="32">
        <v>-12.1844</v>
      </c>
      <c r="I159" s="32">
        <v>7.8200000000000006E-2</v>
      </c>
      <c r="J159" s="32" t="s">
        <v>143</v>
      </c>
      <c r="K159" s="32">
        <v>-9.6046999999999993</v>
      </c>
      <c r="L159" s="32">
        <v>0.1976</v>
      </c>
      <c r="M159" s="32" t="s">
        <v>143</v>
      </c>
      <c r="N159" s="32">
        <v>1.9708000000000001</v>
      </c>
      <c r="O159" s="33">
        <v>8.2140999999999998E-5</v>
      </c>
      <c r="P159" s="32" t="s">
        <v>143</v>
      </c>
      <c r="Q159" s="32">
        <v>2.9842</v>
      </c>
      <c r="R159" s="32">
        <v>0.23830000000000001</v>
      </c>
      <c r="S159" s="32">
        <v>0.82</v>
      </c>
      <c r="T159" s="32">
        <v>0.02</v>
      </c>
      <c r="U159" s="31" t="s">
        <v>13</v>
      </c>
      <c r="V159" s="32">
        <v>0</v>
      </c>
      <c r="W159" s="32">
        <v>0</v>
      </c>
      <c r="X159" s="32">
        <v>0</v>
      </c>
      <c r="Y159" s="32">
        <v>0</v>
      </c>
      <c r="Z159" s="32">
        <v>0.02</v>
      </c>
      <c r="AA159" s="32">
        <v>2.9534100000000002E-4</v>
      </c>
      <c r="AB159" s="31" t="s">
        <v>11</v>
      </c>
      <c r="AC159" s="32" t="s">
        <v>143</v>
      </c>
      <c r="AD159" s="32">
        <v>85.4</v>
      </c>
      <c r="AE159" s="32">
        <v>1.5</v>
      </c>
      <c r="AF159" s="32">
        <v>71</v>
      </c>
      <c r="AG159" s="32">
        <v>630</v>
      </c>
      <c r="AH159" s="32">
        <f t="shared" si="14"/>
        <v>560</v>
      </c>
      <c r="AI159" s="32">
        <f t="shared" si="18"/>
        <v>70</v>
      </c>
      <c r="AJ159" s="32">
        <v>2134.98</v>
      </c>
      <c r="AK159" s="32">
        <v>19209.8</v>
      </c>
      <c r="AL159" s="37">
        <f t="shared" si="19"/>
        <v>4.065433333333333</v>
      </c>
      <c r="AM159" s="32">
        <v>3462</v>
      </c>
      <c r="AN159" s="32">
        <f t="shared" si="20"/>
        <v>1.8053148469093009E-2</v>
      </c>
      <c r="AO159" s="32">
        <v>645</v>
      </c>
      <c r="AP159" s="32">
        <v>1227</v>
      </c>
      <c r="AQ159" s="32">
        <v>910</v>
      </c>
      <c r="AR159" s="32">
        <v>3659</v>
      </c>
      <c r="AS159" s="32">
        <f t="shared" si="12"/>
        <v>582</v>
      </c>
      <c r="AT159" s="32">
        <f t="shared" si="13"/>
        <v>2749</v>
      </c>
      <c r="AU159" s="34">
        <v>560</v>
      </c>
    </row>
    <row r="160" spans="1:47">
      <c r="A160" s="32">
        <v>111110</v>
      </c>
      <c r="B160" s="31" t="s">
        <v>316</v>
      </c>
      <c r="C160" s="32">
        <v>-16</v>
      </c>
      <c r="D160" s="31" t="s">
        <v>140</v>
      </c>
      <c r="E160" s="31" t="s">
        <v>11</v>
      </c>
      <c r="F160" s="31" t="s">
        <v>140</v>
      </c>
      <c r="G160" s="31" t="s">
        <v>143</v>
      </c>
      <c r="H160" s="32">
        <v>-12.3353</v>
      </c>
      <c r="I160" s="32">
        <v>3.1600000000000003E-2</v>
      </c>
      <c r="J160" s="32" t="s">
        <v>143</v>
      </c>
      <c r="K160" s="32">
        <v>-9.8552</v>
      </c>
      <c r="L160" s="38">
        <v>6.8099999999999994E-2</v>
      </c>
      <c r="M160" s="32" t="s">
        <v>143</v>
      </c>
      <c r="N160" s="32">
        <v>1.9716</v>
      </c>
      <c r="O160" s="33"/>
      <c r="P160" s="32" t="s">
        <v>143</v>
      </c>
      <c r="Q160" s="32">
        <f>AVERAGE(Q154:Q159)</f>
        <v>2.9580000000000002</v>
      </c>
      <c r="R160" s="32"/>
      <c r="S160" s="32"/>
      <c r="T160" s="32"/>
      <c r="U160" s="31" t="s">
        <v>13</v>
      </c>
      <c r="V160" s="32">
        <v>0</v>
      </c>
      <c r="W160" s="32">
        <v>0</v>
      </c>
      <c r="X160" s="32">
        <v>0</v>
      </c>
      <c r="Y160" s="32">
        <v>0</v>
      </c>
      <c r="Z160" s="32">
        <v>0.01</v>
      </c>
      <c r="AA160" s="32">
        <v>2.0029299999999999E-4</v>
      </c>
      <c r="AB160" s="31" t="s">
        <v>11</v>
      </c>
      <c r="AC160" s="32" t="s">
        <v>55</v>
      </c>
      <c r="AD160" s="32">
        <v>84.656700000000001</v>
      </c>
      <c r="AE160" s="32">
        <v>0.97950000000000004</v>
      </c>
      <c r="AF160" s="32">
        <v>60</v>
      </c>
      <c r="AG160" s="32">
        <v>1395</v>
      </c>
      <c r="AH160" s="32">
        <f t="shared" si="14"/>
        <v>1336</v>
      </c>
      <c r="AI160" s="32">
        <f t="shared" si="18"/>
        <v>167</v>
      </c>
      <c r="AJ160" s="32"/>
      <c r="AK160" s="32"/>
      <c r="AL160" s="32">
        <v>4.07</v>
      </c>
      <c r="AM160" s="32"/>
      <c r="AN160" s="32">
        <f>AVERAGE(AN162:AN190)</f>
        <v>1.8192136886380245E-2</v>
      </c>
      <c r="AO160" s="32">
        <f>INT(AVERAGE(AO147:AO159))</f>
        <v>655</v>
      </c>
      <c r="AP160" s="32">
        <f>INT(AVERAGE(AP147:AP159))</f>
        <v>1244</v>
      </c>
      <c r="AQ160" s="32">
        <f>INT(AVERAGE(AQ147:AQ159))</f>
        <v>898</v>
      </c>
      <c r="AR160" s="32">
        <f>INT(AVERAGE(AR147:AR159))</f>
        <v>3647</v>
      </c>
      <c r="AS160" s="32">
        <f t="shared" si="12"/>
        <v>589</v>
      </c>
      <c r="AT160" s="32">
        <f t="shared" si="13"/>
        <v>2749</v>
      </c>
      <c r="AU160" s="34">
        <v>650</v>
      </c>
    </row>
    <row r="161" spans="1:47">
      <c r="A161" s="32">
        <v>111113</v>
      </c>
      <c r="B161" s="31" t="s">
        <v>317</v>
      </c>
      <c r="C161" s="32">
        <v>-18</v>
      </c>
      <c r="D161" s="31" t="s">
        <v>140</v>
      </c>
      <c r="E161" s="31" t="s">
        <v>11</v>
      </c>
      <c r="F161" s="31" t="s">
        <v>143</v>
      </c>
      <c r="G161" s="31" t="s">
        <v>143</v>
      </c>
      <c r="H161" s="32">
        <v>-12.1134</v>
      </c>
      <c r="I161" s="32">
        <v>8.2199999999999995E-2</v>
      </c>
      <c r="J161" s="32" t="s">
        <v>143</v>
      </c>
      <c r="K161" s="32">
        <v>-9.5336999999999996</v>
      </c>
      <c r="L161" s="38">
        <v>0.14369999999999999</v>
      </c>
      <c r="M161" s="32" t="s">
        <v>143</v>
      </c>
      <c r="N161" s="32">
        <v>1.9326000000000001</v>
      </c>
      <c r="O161" s="33"/>
      <c r="P161" s="32" t="s">
        <v>143</v>
      </c>
      <c r="Q161" s="32">
        <v>2.9937999999999998</v>
      </c>
      <c r="R161" s="32">
        <v>0.18540000000000001</v>
      </c>
      <c r="S161" s="32"/>
      <c r="T161" s="32"/>
      <c r="U161" s="31" t="s">
        <v>13</v>
      </c>
      <c r="V161" s="32">
        <v>0</v>
      </c>
      <c r="W161" s="32">
        <v>0</v>
      </c>
      <c r="X161" s="32">
        <v>0</v>
      </c>
      <c r="Y161" s="32">
        <v>0</v>
      </c>
      <c r="Z161" s="32">
        <v>5.0000000000000001E-3</v>
      </c>
      <c r="AA161" s="32">
        <v>1.6834400000000001E-4</v>
      </c>
      <c r="AB161" s="31" t="s">
        <v>11</v>
      </c>
      <c r="AC161" s="32" t="s">
        <v>143</v>
      </c>
      <c r="AD161" s="32">
        <v>86</v>
      </c>
      <c r="AE161" s="32">
        <v>1.52</v>
      </c>
      <c r="AF161" s="32">
        <v>1460</v>
      </c>
      <c r="AG161" s="32">
        <v>2165</v>
      </c>
      <c r="AH161" s="32">
        <f t="shared" si="14"/>
        <v>706</v>
      </c>
      <c r="AI161" s="32">
        <v>88.25</v>
      </c>
      <c r="AJ161" s="32"/>
      <c r="AK161" s="32"/>
      <c r="AL161" s="32">
        <v>4.07</v>
      </c>
      <c r="AM161" s="32"/>
      <c r="AN161" s="32">
        <f>AVERAGE(AN162:AN190)</f>
        <v>1.8192136886380245E-2</v>
      </c>
      <c r="AO161" s="32">
        <f>INT(AVERAGE(AO147:AO159))</f>
        <v>655</v>
      </c>
      <c r="AP161" s="32">
        <f>INT(AVERAGE(AP147:AP159))</f>
        <v>1244</v>
      </c>
      <c r="AQ161" s="32">
        <f>INT(AVERAGE(AQ147:AQ159))</f>
        <v>898</v>
      </c>
      <c r="AR161" s="32">
        <f>INT(AVERAGE(AR147:AR159))</f>
        <v>3647</v>
      </c>
      <c r="AS161" s="32">
        <f t="shared" si="12"/>
        <v>589</v>
      </c>
      <c r="AT161" s="32">
        <f t="shared" si="13"/>
        <v>2749</v>
      </c>
      <c r="AU161" s="34">
        <v>706</v>
      </c>
    </row>
    <row r="162" spans="1:47">
      <c r="A162" s="32">
        <v>111129</v>
      </c>
      <c r="B162" s="31" t="s">
        <v>318</v>
      </c>
      <c r="C162" s="32">
        <v>-16</v>
      </c>
      <c r="D162" s="31" t="s">
        <v>140</v>
      </c>
      <c r="E162" s="31" t="s">
        <v>11</v>
      </c>
      <c r="F162" s="31" t="s">
        <v>143</v>
      </c>
      <c r="G162" s="31" t="s">
        <v>143</v>
      </c>
      <c r="H162" s="32">
        <v>-12.163</v>
      </c>
      <c r="I162" s="32">
        <v>4.5199999999999997E-2</v>
      </c>
      <c r="J162" s="32" t="s">
        <v>143</v>
      </c>
      <c r="K162" s="32">
        <v>-9.6698000000000004</v>
      </c>
      <c r="L162" s="32">
        <v>0.17630000000000001</v>
      </c>
      <c r="M162" s="32" t="s">
        <v>143</v>
      </c>
      <c r="N162" s="32">
        <v>1.9884999999999999</v>
      </c>
      <c r="O162" s="33">
        <v>1.1573E-4</v>
      </c>
      <c r="P162" s="32" t="s">
        <v>143</v>
      </c>
      <c r="Q162" s="32">
        <v>2.9697</v>
      </c>
      <c r="R162" s="32">
        <v>0.2848</v>
      </c>
      <c r="S162" s="32">
        <v>0.82</v>
      </c>
      <c r="T162" s="32">
        <v>0.02</v>
      </c>
      <c r="U162" s="31" t="s">
        <v>13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1" t="s">
        <v>11</v>
      </c>
      <c r="AC162" s="32" t="s">
        <v>143</v>
      </c>
      <c r="AD162" s="32">
        <v>83.45</v>
      </c>
      <c r="AE162" s="32">
        <v>1.1499999999999999</v>
      </c>
      <c r="AF162" s="32">
        <v>66</v>
      </c>
      <c r="AG162" s="32">
        <v>577</v>
      </c>
      <c r="AH162" s="32">
        <f t="shared" si="14"/>
        <v>512</v>
      </c>
      <c r="AI162" s="32">
        <f t="shared" ref="AI162:AI193" si="21">AH162/8</f>
        <v>64</v>
      </c>
      <c r="AJ162" s="32">
        <v>1981.45</v>
      </c>
      <c r="AK162" s="32">
        <v>17598</v>
      </c>
      <c r="AL162" s="37">
        <f t="shared" ref="AL162:AL190" si="22">(AK162-AJ162)/AI162/60</f>
        <v>4.066809895833333</v>
      </c>
      <c r="AM162" s="32">
        <v>3444</v>
      </c>
      <c r="AN162" s="32">
        <f t="shared" ref="AN162:AN190" si="23">62.5/AM162</f>
        <v>1.8147502903600465E-2</v>
      </c>
      <c r="AO162" s="32">
        <v>687</v>
      </c>
      <c r="AP162" s="32">
        <v>1275</v>
      </c>
      <c r="AQ162" s="32">
        <v>910</v>
      </c>
      <c r="AR162" s="32">
        <v>3647</v>
      </c>
      <c r="AS162" s="32">
        <f t="shared" si="12"/>
        <v>588</v>
      </c>
      <c r="AT162" s="32">
        <f t="shared" si="13"/>
        <v>2737</v>
      </c>
      <c r="AU162" s="34">
        <v>512</v>
      </c>
    </row>
    <row r="163" spans="1:47">
      <c r="A163" s="32">
        <v>111130</v>
      </c>
      <c r="B163" s="31" t="s">
        <v>319</v>
      </c>
      <c r="C163" s="32">
        <v>-18</v>
      </c>
      <c r="D163" s="31" t="s">
        <v>140</v>
      </c>
      <c r="E163" s="31" t="s">
        <v>11</v>
      </c>
      <c r="F163" s="31" t="s">
        <v>143</v>
      </c>
      <c r="G163" s="31" t="s">
        <v>143</v>
      </c>
      <c r="H163" s="32">
        <v>-13.7926</v>
      </c>
      <c r="I163" s="32">
        <v>3.5400000000000001E-2</v>
      </c>
      <c r="J163" s="32" t="s">
        <v>143</v>
      </c>
      <c r="K163" s="32">
        <v>-11.2216</v>
      </c>
      <c r="L163" s="32">
        <v>0.13919999999999999</v>
      </c>
      <c r="M163" s="32" t="s">
        <v>143</v>
      </c>
      <c r="N163" s="32">
        <v>0.96919999999999995</v>
      </c>
      <c r="O163" s="33">
        <v>3.6059999999999997E-5</v>
      </c>
      <c r="P163" s="32" t="s">
        <v>143</v>
      </c>
      <c r="Q163" s="32">
        <v>2.9636999999999998</v>
      </c>
      <c r="R163" s="32">
        <v>0.25069999999999998</v>
      </c>
      <c r="S163" s="32">
        <v>0.82</v>
      </c>
      <c r="T163" s="32">
        <v>0.02</v>
      </c>
      <c r="U163" s="31" t="s">
        <v>13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1" t="s">
        <v>11</v>
      </c>
      <c r="AC163" s="32" t="s">
        <v>143</v>
      </c>
      <c r="AD163" s="32">
        <v>81.150000000000006</v>
      </c>
      <c r="AE163" s="32">
        <v>0.65</v>
      </c>
      <c r="AF163" s="32">
        <v>33</v>
      </c>
      <c r="AG163" s="32">
        <v>552</v>
      </c>
      <c r="AH163" s="32">
        <f t="shared" si="14"/>
        <v>520</v>
      </c>
      <c r="AI163" s="32">
        <f t="shared" si="21"/>
        <v>65</v>
      </c>
      <c r="AJ163" s="32">
        <v>979</v>
      </c>
      <c r="AK163" s="32">
        <v>16839.900000000001</v>
      </c>
      <c r="AL163" s="37">
        <f t="shared" si="22"/>
        <v>4.0668974358974364</v>
      </c>
      <c r="AM163" s="32">
        <v>3434</v>
      </c>
      <c r="AN163" s="32">
        <f t="shared" si="23"/>
        <v>1.8200349446709375E-2</v>
      </c>
      <c r="AO163" s="32">
        <v>633</v>
      </c>
      <c r="AP163" s="32">
        <v>1215</v>
      </c>
      <c r="AQ163" s="32">
        <v>921</v>
      </c>
      <c r="AR163" s="32">
        <v>3647</v>
      </c>
      <c r="AS163" s="32">
        <f t="shared" si="12"/>
        <v>582</v>
      </c>
      <c r="AT163" s="32">
        <f t="shared" si="13"/>
        <v>2726</v>
      </c>
      <c r="AU163" s="34">
        <v>520</v>
      </c>
    </row>
    <row r="164" spans="1:47">
      <c r="A164" s="32">
        <v>111201</v>
      </c>
      <c r="B164" s="31" t="s">
        <v>320</v>
      </c>
      <c r="C164" s="32">
        <v>-14</v>
      </c>
      <c r="D164" s="31" t="s">
        <v>140</v>
      </c>
      <c r="E164" s="31" t="s">
        <v>11</v>
      </c>
      <c r="F164" s="31" t="s">
        <v>143</v>
      </c>
      <c r="G164" s="31" t="s">
        <v>143</v>
      </c>
      <c r="H164" s="32">
        <v>-10.6638</v>
      </c>
      <c r="I164" s="32">
        <v>3.1800000000000002E-2</v>
      </c>
      <c r="J164" s="32" t="s">
        <v>143</v>
      </c>
      <c r="K164" s="32">
        <v>-8.3329000000000004</v>
      </c>
      <c r="L164" s="32">
        <v>0.1205</v>
      </c>
      <c r="M164" s="32" t="s">
        <v>143</v>
      </c>
      <c r="N164" s="32">
        <v>2.9487999999999999</v>
      </c>
      <c r="O164" s="33">
        <v>1.0827000000000001E-4</v>
      </c>
      <c r="P164" s="32" t="s">
        <v>143</v>
      </c>
      <c r="Q164" s="32">
        <v>3.004</v>
      </c>
      <c r="R164" s="32">
        <v>4.2500000000000003E-2</v>
      </c>
      <c r="S164" s="32">
        <v>0.82</v>
      </c>
      <c r="T164" s="32">
        <v>0.02</v>
      </c>
      <c r="U164" s="31" t="s">
        <v>13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1" t="s">
        <v>11</v>
      </c>
      <c r="AC164" s="32" t="s">
        <v>143</v>
      </c>
      <c r="AD164" s="32">
        <v>82.2</v>
      </c>
      <c r="AE164" s="32">
        <v>0.9</v>
      </c>
      <c r="AF164" s="32">
        <v>498</v>
      </c>
      <c r="AG164" s="32">
        <v>1049</v>
      </c>
      <c r="AH164" s="32">
        <f t="shared" si="14"/>
        <v>552</v>
      </c>
      <c r="AI164" s="32">
        <f t="shared" si="21"/>
        <v>69</v>
      </c>
      <c r="AJ164" s="32">
        <v>15130.6</v>
      </c>
      <c r="AK164" s="32">
        <v>31970</v>
      </c>
      <c r="AL164" s="37">
        <f t="shared" si="22"/>
        <v>4.0674879227053147</v>
      </c>
      <c r="AM164" s="32">
        <v>3444</v>
      </c>
      <c r="AN164" s="32">
        <f t="shared" si="23"/>
        <v>1.8147502903600465E-2</v>
      </c>
      <c r="AO164" s="32">
        <v>669</v>
      </c>
      <c r="AP164" s="32">
        <v>1257</v>
      </c>
      <c r="AQ164" s="32">
        <v>917</v>
      </c>
      <c r="AR164" s="32">
        <v>3653</v>
      </c>
      <c r="AS164" s="32">
        <f t="shared" si="12"/>
        <v>588</v>
      </c>
      <c r="AT164" s="32">
        <f t="shared" si="13"/>
        <v>2736</v>
      </c>
      <c r="AU164" s="34">
        <v>552</v>
      </c>
    </row>
    <row r="165" spans="1:47">
      <c r="A165" s="32">
        <v>111202</v>
      </c>
      <c r="B165" s="31" t="s">
        <v>321</v>
      </c>
      <c r="C165" s="32">
        <v>-14.5</v>
      </c>
      <c r="D165" s="31" t="s">
        <v>140</v>
      </c>
      <c r="E165" s="31" t="s">
        <v>11</v>
      </c>
      <c r="F165" s="31" t="s">
        <v>143</v>
      </c>
      <c r="G165" s="31" t="s">
        <v>143</v>
      </c>
      <c r="H165" s="32">
        <v>-11.152900000000001</v>
      </c>
      <c r="I165" s="32">
        <v>2.7199999999999998E-2</v>
      </c>
      <c r="J165" s="32" t="s">
        <v>143</v>
      </c>
      <c r="K165" s="32">
        <v>-8.7644000000000002</v>
      </c>
      <c r="L165" s="32">
        <v>0.12559999999999999</v>
      </c>
      <c r="M165" s="32" t="s">
        <v>143</v>
      </c>
      <c r="N165" s="32">
        <v>2.5682999999999998</v>
      </c>
      <c r="O165" s="33">
        <v>8.7114999999999995E-5</v>
      </c>
      <c r="P165" s="32" t="s">
        <v>143</v>
      </c>
      <c r="Q165" s="32">
        <v>3.0129000000000001</v>
      </c>
      <c r="R165" s="32">
        <v>0.11849999999999999</v>
      </c>
      <c r="S165" s="32">
        <v>0.82</v>
      </c>
      <c r="T165" s="32">
        <v>0.02</v>
      </c>
      <c r="U165" s="31" t="s">
        <v>13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1" t="s">
        <v>11</v>
      </c>
      <c r="AC165" s="32" t="s">
        <v>143</v>
      </c>
      <c r="AD165" s="32">
        <v>82.5</v>
      </c>
      <c r="AE165" s="32">
        <v>1.1000000000000001</v>
      </c>
      <c r="AF165" s="32">
        <v>87</v>
      </c>
      <c r="AG165" s="32">
        <v>902</v>
      </c>
      <c r="AH165" s="32">
        <f t="shared" si="14"/>
        <v>816</v>
      </c>
      <c r="AI165" s="32">
        <f t="shared" si="21"/>
        <v>102</v>
      </c>
      <c r="AJ165" s="32">
        <v>2619.98</v>
      </c>
      <c r="AK165" s="32">
        <v>27492.9</v>
      </c>
      <c r="AL165" s="37">
        <f t="shared" si="22"/>
        <v>4.0642026143790853</v>
      </c>
      <c r="AM165" s="32">
        <v>3441</v>
      </c>
      <c r="AN165" s="32">
        <f t="shared" si="23"/>
        <v>1.8163324614937519E-2</v>
      </c>
      <c r="AO165" s="32">
        <v>663</v>
      </c>
      <c r="AP165" s="32">
        <v>1245</v>
      </c>
      <c r="AQ165" s="32">
        <v>932</v>
      </c>
      <c r="AR165" s="32">
        <v>3659</v>
      </c>
      <c r="AS165" s="32">
        <f t="shared" si="12"/>
        <v>582</v>
      </c>
      <c r="AT165" s="32">
        <f t="shared" si="13"/>
        <v>2727</v>
      </c>
      <c r="AU165" s="34">
        <v>816</v>
      </c>
    </row>
    <row r="166" spans="1:47">
      <c r="A166" s="32">
        <v>111203</v>
      </c>
      <c r="B166" s="31" t="s">
        <v>322</v>
      </c>
      <c r="C166" s="32">
        <v>-14.5</v>
      </c>
      <c r="D166" s="31" t="s">
        <v>140</v>
      </c>
      <c r="E166" s="31" t="s">
        <v>11</v>
      </c>
      <c r="F166" s="31" t="s">
        <v>143</v>
      </c>
      <c r="G166" s="31" t="s">
        <v>143</v>
      </c>
      <c r="H166" s="32">
        <v>-11.0794</v>
      </c>
      <c r="I166" s="32">
        <v>4.3400000000000001E-2</v>
      </c>
      <c r="J166" s="32" t="s">
        <v>143</v>
      </c>
      <c r="K166" s="32">
        <v>-8.6379000000000001</v>
      </c>
      <c r="L166" s="32">
        <v>0.15670000000000001</v>
      </c>
      <c r="M166" s="32" t="s">
        <v>143</v>
      </c>
      <c r="N166" s="32">
        <v>2.5137999999999998</v>
      </c>
      <c r="O166" s="33">
        <v>1.0169E-4</v>
      </c>
      <c r="P166" s="32" t="s">
        <v>143</v>
      </c>
      <c r="Q166" s="32">
        <v>3.0142000000000002</v>
      </c>
      <c r="R166" s="32">
        <v>0.1085</v>
      </c>
      <c r="S166" s="32">
        <v>0.82</v>
      </c>
      <c r="T166" s="32">
        <v>0.02</v>
      </c>
      <c r="U166" s="31" t="s">
        <v>13</v>
      </c>
      <c r="V166" s="32">
        <v>3.9998400000000002E-3</v>
      </c>
      <c r="W166" s="32">
        <v>1.6408699999999999E-4</v>
      </c>
      <c r="X166" s="32">
        <v>0</v>
      </c>
      <c r="Y166" s="32">
        <v>0</v>
      </c>
      <c r="Z166" s="32">
        <v>0</v>
      </c>
      <c r="AA166" s="32">
        <v>0</v>
      </c>
      <c r="AB166" s="31" t="s">
        <v>11</v>
      </c>
      <c r="AC166" s="32" t="s">
        <v>143</v>
      </c>
      <c r="AD166" s="32">
        <v>82.85</v>
      </c>
      <c r="AE166" s="32">
        <v>1.25</v>
      </c>
      <c r="AF166" s="32">
        <v>95</v>
      </c>
      <c r="AG166" s="32">
        <v>910</v>
      </c>
      <c r="AH166" s="32">
        <f t="shared" si="14"/>
        <v>816</v>
      </c>
      <c r="AI166" s="32">
        <f t="shared" si="21"/>
        <v>102</v>
      </c>
      <c r="AJ166" s="32">
        <v>2864.98</v>
      </c>
      <c r="AK166" s="32">
        <v>27737.9</v>
      </c>
      <c r="AL166" s="37">
        <f t="shared" si="22"/>
        <v>4.0642026143790853</v>
      </c>
      <c r="AM166" s="32">
        <v>3438</v>
      </c>
      <c r="AN166" s="32">
        <f t="shared" si="23"/>
        <v>1.8179173938336242E-2</v>
      </c>
      <c r="AO166" s="32">
        <v>669</v>
      </c>
      <c r="AP166" s="32">
        <v>1251</v>
      </c>
      <c r="AQ166" s="32">
        <v>932</v>
      </c>
      <c r="AR166" s="32">
        <v>3665</v>
      </c>
      <c r="AS166" s="32">
        <f t="shared" si="12"/>
        <v>582</v>
      </c>
      <c r="AT166" s="32">
        <f t="shared" si="13"/>
        <v>2733</v>
      </c>
      <c r="AU166" s="34">
        <v>816</v>
      </c>
    </row>
    <row r="167" spans="1:47">
      <c r="A167" s="32">
        <v>111206</v>
      </c>
      <c r="B167" s="31" t="s">
        <v>323</v>
      </c>
      <c r="C167" s="32">
        <v>-18</v>
      </c>
      <c r="D167" s="31" t="s">
        <v>140</v>
      </c>
      <c r="E167" s="31" t="s">
        <v>11</v>
      </c>
      <c r="F167" s="31" t="s">
        <v>143</v>
      </c>
      <c r="G167" s="31" t="s">
        <v>143</v>
      </c>
      <c r="H167" s="32">
        <v>-13.7829</v>
      </c>
      <c r="I167" s="32">
        <v>2.4299999999999999E-2</v>
      </c>
      <c r="J167" s="32" t="s">
        <v>143</v>
      </c>
      <c r="K167" s="32">
        <v>-11.1919</v>
      </c>
      <c r="L167" s="32">
        <v>0.13339999999999999</v>
      </c>
      <c r="M167" s="32" t="s">
        <v>143</v>
      </c>
      <c r="N167" s="32">
        <v>0.96409999999999996</v>
      </c>
      <c r="O167" s="33">
        <v>3.8832999999999999E-5</v>
      </c>
      <c r="P167" s="32" t="s">
        <v>143</v>
      </c>
      <c r="Q167" s="32">
        <v>2.9762</v>
      </c>
      <c r="R167" s="32">
        <v>0.31840000000000002</v>
      </c>
      <c r="S167" s="32">
        <v>0.82</v>
      </c>
      <c r="T167" s="32">
        <v>0.02</v>
      </c>
      <c r="U167" s="31" t="s">
        <v>13</v>
      </c>
      <c r="V167" s="32">
        <v>3.9998400000000002E-3</v>
      </c>
      <c r="W167" s="32">
        <v>1.6408699999999999E-4</v>
      </c>
      <c r="X167" s="32">
        <v>0</v>
      </c>
      <c r="Y167" s="32">
        <v>0</v>
      </c>
      <c r="Z167" s="32">
        <v>0</v>
      </c>
      <c r="AA167" s="32">
        <v>0</v>
      </c>
      <c r="AB167" s="31" t="s">
        <v>11</v>
      </c>
      <c r="AC167" s="32" t="s">
        <v>143</v>
      </c>
      <c r="AD167" s="32">
        <v>81.8</v>
      </c>
      <c r="AE167" s="32">
        <v>0.6</v>
      </c>
      <c r="AF167" s="32">
        <v>19</v>
      </c>
      <c r="AG167" s="32">
        <v>770</v>
      </c>
      <c r="AH167" s="32">
        <f t="shared" si="14"/>
        <v>752</v>
      </c>
      <c r="AI167" s="32">
        <f t="shared" si="21"/>
        <v>94</v>
      </c>
      <c r="AJ167" s="32">
        <v>552.98400000000004</v>
      </c>
      <c r="AK167" s="32">
        <v>23478.9</v>
      </c>
      <c r="AL167" s="37">
        <f t="shared" si="22"/>
        <v>4.0648787234042549</v>
      </c>
      <c r="AM167" s="32">
        <v>3434</v>
      </c>
      <c r="AN167" s="32">
        <f t="shared" si="23"/>
        <v>1.8200349446709375E-2</v>
      </c>
      <c r="AO167" s="32">
        <v>627</v>
      </c>
      <c r="AP167" s="32">
        <v>1215</v>
      </c>
      <c r="AQ167" s="32">
        <v>902</v>
      </c>
      <c r="AR167" s="32">
        <v>3629</v>
      </c>
      <c r="AS167" s="32">
        <f t="shared" si="12"/>
        <v>588</v>
      </c>
      <c r="AT167" s="32">
        <f t="shared" si="13"/>
        <v>2727</v>
      </c>
      <c r="AU167" s="34">
        <v>752</v>
      </c>
    </row>
    <row r="168" spans="1:47">
      <c r="A168" s="32">
        <v>111207</v>
      </c>
      <c r="B168" s="31" t="s">
        <v>324</v>
      </c>
      <c r="C168" s="32">
        <v>-16</v>
      </c>
      <c r="D168" s="31" t="s">
        <v>140</v>
      </c>
      <c r="E168" s="31" t="s">
        <v>11</v>
      </c>
      <c r="F168" s="31" t="s">
        <v>143</v>
      </c>
      <c r="G168" s="31" t="s">
        <v>143</v>
      </c>
      <c r="H168" s="32">
        <v>-12.352</v>
      </c>
      <c r="I168" s="32">
        <v>5.2900000000000003E-2</v>
      </c>
      <c r="J168" s="32" t="s">
        <v>143</v>
      </c>
      <c r="K168" s="32">
        <v>-9.9196000000000009</v>
      </c>
      <c r="L168" s="32">
        <v>0.14760000000000001</v>
      </c>
      <c r="M168" s="32" t="s">
        <v>143</v>
      </c>
      <c r="N168" s="32">
        <v>1.9786999999999999</v>
      </c>
      <c r="O168" s="33">
        <v>1.013E-4</v>
      </c>
      <c r="P168" s="32" t="s">
        <v>143</v>
      </c>
      <c r="Q168" s="32">
        <v>2.9834999999999998</v>
      </c>
      <c r="R168" s="32">
        <v>0.21440000000000001</v>
      </c>
      <c r="S168" s="32">
        <v>0.82</v>
      </c>
      <c r="T168" s="32">
        <v>0.02</v>
      </c>
      <c r="U168" s="31" t="s">
        <v>13</v>
      </c>
      <c r="V168" s="32">
        <v>3.9998400000000002E-3</v>
      </c>
      <c r="W168" s="32">
        <v>1.6408699999999999E-4</v>
      </c>
      <c r="X168" s="32">
        <v>0</v>
      </c>
      <c r="Y168" s="32">
        <v>0</v>
      </c>
      <c r="Z168" s="32">
        <v>0</v>
      </c>
      <c r="AA168" s="32">
        <v>0</v>
      </c>
      <c r="AB168" s="31" t="s">
        <v>11</v>
      </c>
      <c r="AC168" s="32" t="s">
        <v>143</v>
      </c>
      <c r="AD168" s="32">
        <v>82.2</v>
      </c>
      <c r="AE168" s="32">
        <v>1.7</v>
      </c>
      <c r="AF168" s="32">
        <v>63</v>
      </c>
      <c r="AG168" s="32">
        <v>686</v>
      </c>
      <c r="AH168" s="32">
        <f t="shared" si="14"/>
        <v>624</v>
      </c>
      <c r="AI168" s="32">
        <f t="shared" si="21"/>
        <v>78</v>
      </c>
      <c r="AJ168" s="32">
        <v>1891.48</v>
      </c>
      <c r="AK168" s="32">
        <v>20918.900000000001</v>
      </c>
      <c r="AL168" s="37">
        <f t="shared" si="22"/>
        <v>4.0656880341880344</v>
      </c>
      <c r="AM168" s="32">
        <v>3438</v>
      </c>
      <c r="AN168" s="32">
        <f t="shared" si="23"/>
        <v>1.8179173938336242E-2</v>
      </c>
      <c r="AO168" s="32">
        <v>669</v>
      </c>
      <c r="AP168" s="32">
        <v>1263</v>
      </c>
      <c r="AQ168" s="32">
        <v>924</v>
      </c>
      <c r="AR168" s="32">
        <v>3659</v>
      </c>
      <c r="AS168" s="32">
        <f t="shared" si="12"/>
        <v>594</v>
      </c>
      <c r="AT168" s="32">
        <f t="shared" si="13"/>
        <v>2735</v>
      </c>
      <c r="AU168" s="34">
        <v>624</v>
      </c>
    </row>
    <row r="169" spans="1:47">
      <c r="A169" s="32">
        <v>111209</v>
      </c>
      <c r="B169" s="31" t="s">
        <v>325</v>
      </c>
      <c r="C169" s="32">
        <v>-14.5</v>
      </c>
      <c r="D169" s="31" t="s">
        <v>140</v>
      </c>
      <c r="E169" s="31" t="s">
        <v>11</v>
      </c>
      <c r="F169" s="31" t="s">
        <v>143</v>
      </c>
      <c r="G169" s="31" t="s">
        <v>143</v>
      </c>
      <c r="H169" s="32">
        <v>-11.076000000000001</v>
      </c>
      <c r="I169" s="32">
        <v>4.9799999999999997E-2</v>
      </c>
      <c r="J169" s="32" t="s">
        <v>143</v>
      </c>
      <c r="K169" s="32">
        <v>-8.6567000000000007</v>
      </c>
      <c r="L169" s="32">
        <v>0.16869999999999999</v>
      </c>
      <c r="M169" s="32" t="s">
        <v>143</v>
      </c>
      <c r="N169" s="32">
        <v>2.5430999999999999</v>
      </c>
      <c r="O169" s="33">
        <v>4.0587000000000003E-5</v>
      </c>
      <c r="P169" s="32" t="s">
        <v>143</v>
      </c>
      <c r="Q169" s="32">
        <v>3.0023</v>
      </c>
      <c r="R169" s="32">
        <v>3.61E-2</v>
      </c>
      <c r="S169" s="32">
        <v>0.82</v>
      </c>
      <c r="T169" s="32">
        <v>0.02</v>
      </c>
      <c r="U169" s="31" t="s">
        <v>13</v>
      </c>
      <c r="V169" s="32">
        <v>7.9993600000000005E-3</v>
      </c>
      <c r="W169" s="32">
        <v>1.8563E-4</v>
      </c>
      <c r="X169" s="32">
        <v>0</v>
      </c>
      <c r="Y169" s="32">
        <v>0</v>
      </c>
      <c r="Z169" s="32">
        <v>0</v>
      </c>
      <c r="AA169" s="32">
        <v>0</v>
      </c>
      <c r="AB169" s="31" t="s">
        <v>11</v>
      </c>
      <c r="AC169" s="32" t="s">
        <v>143</v>
      </c>
      <c r="AD169" s="32">
        <v>82.4</v>
      </c>
      <c r="AE169" s="32">
        <v>1.6</v>
      </c>
      <c r="AF169" s="32">
        <v>222</v>
      </c>
      <c r="AG169" s="32">
        <v>1117</v>
      </c>
      <c r="AH169" s="32">
        <f t="shared" si="14"/>
        <v>896</v>
      </c>
      <c r="AI169" s="32">
        <f t="shared" si="21"/>
        <v>112</v>
      </c>
      <c r="AJ169" s="32">
        <v>6730.02</v>
      </c>
      <c r="AK169" s="32">
        <v>34036.9</v>
      </c>
      <c r="AL169" s="37">
        <f t="shared" si="22"/>
        <v>4.0635238095238098</v>
      </c>
      <c r="AM169" s="32">
        <v>3433</v>
      </c>
      <c r="AN169" s="32">
        <f t="shared" si="23"/>
        <v>1.8205651034080977E-2</v>
      </c>
      <c r="AO169" s="32">
        <v>627</v>
      </c>
      <c r="AP169" s="32">
        <v>1221</v>
      </c>
      <c r="AQ169" s="32">
        <v>927</v>
      </c>
      <c r="AR169" s="32">
        <v>3659</v>
      </c>
      <c r="AS169" s="32">
        <f t="shared" si="12"/>
        <v>594</v>
      </c>
      <c r="AT169" s="32">
        <f t="shared" si="13"/>
        <v>2732</v>
      </c>
      <c r="AU169" s="34">
        <v>896</v>
      </c>
    </row>
    <row r="170" spans="1:47">
      <c r="A170" s="32">
        <v>111212</v>
      </c>
      <c r="B170" s="31" t="s">
        <v>326</v>
      </c>
      <c r="C170" s="32">
        <v>-16</v>
      </c>
      <c r="D170" s="31" t="s">
        <v>140</v>
      </c>
      <c r="E170" s="31" t="s">
        <v>11</v>
      </c>
      <c r="F170" s="31" t="s">
        <v>143</v>
      </c>
      <c r="G170" s="31" t="s">
        <v>143</v>
      </c>
      <c r="H170" s="32">
        <v>-12.1981</v>
      </c>
      <c r="I170" s="32">
        <v>4.24E-2</v>
      </c>
      <c r="J170" s="32" t="s">
        <v>143</v>
      </c>
      <c r="K170" s="32">
        <v>-9.6511999999999993</v>
      </c>
      <c r="L170" s="32">
        <v>0.16009999999999999</v>
      </c>
      <c r="M170" s="32" t="s">
        <v>143</v>
      </c>
      <c r="N170" s="32">
        <v>1.9229000000000001</v>
      </c>
      <c r="O170" s="33">
        <v>1.172E-4</v>
      </c>
      <c r="P170" s="32" t="s">
        <v>143</v>
      </c>
      <c r="Q170" s="32">
        <v>3.0105</v>
      </c>
      <c r="R170" s="32">
        <v>0.1195</v>
      </c>
      <c r="S170" s="32">
        <v>0.82</v>
      </c>
      <c r="T170" s="32">
        <v>0.02</v>
      </c>
      <c r="U170" s="31" t="s">
        <v>13</v>
      </c>
      <c r="V170" s="32">
        <v>7.9993600000000005E-3</v>
      </c>
      <c r="W170" s="32">
        <v>1.8563E-4</v>
      </c>
      <c r="X170" s="32">
        <v>0</v>
      </c>
      <c r="Y170" s="32">
        <v>0</v>
      </c>
      <c r="Z170" s="32">
        <v>0</v>
      </c>
      <c r="AA170" s="32">
        <v>0</v>
      </c>
      <c r="AB170" s="31" t="s">
        <v>11</v>
      </c>
      <c r="AC170" s="32" t="s">
        <v>143</v>
      </c>
      <c r="AD170" s="32">
        <v>81.25</v>
      </c>
      <c r="AE170" s="32">
        <v>1.25</v>
      </c>
      <c r="AF170" s="32">
        <v>80</v>
      </c>
      <c r="AG170" s="32">
        <v>599</v>
      </c>
      <c r="AH170" s="32">
        <f t="shared" si="14"/>
        <v>520</v>
      </c>
      <c r="AI170" s="32">
        <f t="shared" si="21"/>
        <v>65</v>
      </c>
      <c r="AJ170" s="32">
        <v>2408.5</v>
      </c>
      <c r="AK170" s="32">
        <v>18271.400000000001</v>
      </c>
      <c r="AL170" s="37">
        <f t="shared" si="22"/>
        <v>4.0674102564102572</v>
      </c>
      <c r="AM170" s="32">
        <v>3437</v>
      </c>
      <c r="AN170" s="32">
        <f t="shared" si="23"/>
        <v>1.8184463194646495E-2</v>
      </c>
      <c r="AO170" s="32">
        <v>627</v>
      </c>
      <c r="AP170" s="32">
        <v>1215</v>
      </c>
      <c r="AQ170" s="32">
        <v>965</v>
      </c>
      <c r="AR170" s="32">
        <v>3695</v>
      </c>
      <c r="AS170" s="32">
        <f t="shared" si="12"/>
        <v>588</v>
      </c>
      <c r="AT170" s="32">
        <f t="shared" si="13"/>
        <v>2730</v>
      </c>
      <c r="AU170" s="34">
        <v>520</v>
      </c>
    </row>
    <row r="171" spans="1:47">
      <c r="A171" s="32">
        <v>111213</v>
      </c>
      <c r="B171" s="31" t="s">
        <v>327</v>
      </c>
      <c r="C171" s="32">
        <v>-18</v>
      </c>
      <c r="D171" s="31" t="s">
        <v>140</v>
      </c>
      <c r="E171" s="31" t="s">
        <v>11</v>
      </c>
      <c r="F171" s="31" t="s">
        <v>143</v>
      </c>
      <c r="G171" s="31" t="s">
        <v>143</v>
      </c>
      <c r="H171" s="32">
        <v>-13.7326</v>
      </c>
      <c r="I171" s="32">
        <v>3.6799999999999999E-2</v>
      </c>
      <c r="J171" s="32" t="s">
        <v>143</v>
      </c>
      <c r="K171" s="32">
        <v>-11.112500000000001</v>
      </c>
      <c r="L171" s="32">
        <v>0.1605</v>
      </c>
      <c r="M171" s="32" t="s">
        <v>143</v>
      </c>
      <c r="N171" s="32">
        <v>0.97499999999999998</v>
      </c>
      <c r="O171" s="33">
        <v>3.2694000000000002E-5</v>
      </c>
      <c r="P171" s="32" t="s">
        <v>143</v>
      </c>
      <c r="Q171" s="32">
        <v>2.9727999999999999</v>
      </c>
      <c r="R171" s="32">
        <v>0.2621</v>
      </c>
      <c r="S171" s="32">
        <v>0.82</v>
      </c>
      <c r="T171" s="32">
        <v>0.02</v>
      </c>
      <c r="U171" s="31" t="s">
        <v>13</v>
      </c>
      <c r="V171" s="32">
        <v>7.9993600000000005E-3</v>
      </c>
      <c r="W171" s="32">
        <v>1.8563E-4</v>
      </c>
      <c r="X171" s="32">
        <v>0</v>
      </c>
      <c r="Y171" s="32">
        <v>0</v>
      </c>
      <c r="Z171" s="32">
        <v>0</v>
      </c>
      <c r="AA171" s="32">
        <v>0</v>
      </c>
      <c r="AB171" s="31" t="s">
        <v>11</v>
      </c>
      <c r="AC171" s="32" t="s">
        <v>143</v>
      </c>
      <c r="AD171" s="32">
        <v>81.95</v>
      </c>
      <c r="AE171" s="32">
        <v>1.05</v>
      </c>
      <c r="AF171" s="32">
        <v>36</v>
      </c>
      <c r="AG171" s="32">
        <v>779</v>
      </c>
      <c r="AH171" s="32">
        <f t="shared" si="14"/>
        <v>744</v>
      </c>
      <c r="AI171" s="32">
        <f t="shared" si="21"/>
        <v>93</v>
      </c>
      <c r="AJ171" s="32">
        <v>1068.47</v>
      </c>
      <c r="AK171" s="32">
        <v>23747.4</v>
      </c>
      <c r="AL171" s="37">
        <f t="shared" si="22"/>
        <v>4.0643243727598568</v>
      </c>
      <c r="AM171" s="32">
        <v>3443</v>
      </c>
      <c r="AN171" s="32">
        <f t="shared" si="23"/>
        <v>1.8152773743828055E-2</v>
      </c>
      <c r="AO171" s="32">
        <v>627</v>
      </c>
      <c r="AP171" s="32">
        <v>1215</v>
      </c>
      <c r="AQ171" s="32">
        <v>905</v>
      </c>
      <c r="AR171" s="32">
        <v>3641</v>
      </c>
      <c r="AS171" s="32">
        <f t="shared" si="12"/>
        <v>588</v>
      </c>
      <c r="AT171" s="32">
        <f t="shared" si="13"/>
        <v>2736</v>
      </c>
      <c r="AU171" s="34">
        <v>744</v>
      </c>
    </row>
    <row r="172" spans="1:47">
      <c r="A172" s="32">
        <v>111215</v>
      </c>
      <c r="B172" s="31" t="s">
        <v>328</v>
      </c>
      <c r="C172" s="32">
        <v>-16</v>
      </c>
      <c r="D172" s="31" t="s">
        <v>140</v>
      </c>
      <c r="E172" s="31" t="s">
        <v>11</v>
      </c>
      <c r="F172" s="31" t="s">
        <v>143</v>
      </c>
      <c r="G172" s="31" t="s">
        <v>143</v>
      </c>
      <c r="H172" s="32">
        <v>-12.0357</v>
      </c>
      <c r="I172" s="32">
        <v>4.1700000000000001E-2</v>
      </c>
      <c r="J172" s="32" t="s">
        <v>143</v>
      </c>
      <c r="K172" s="32">
        <v>-9.4770000000000003</v>
      </c>
      <c r="L172" s="32">
        <v>0.15409999999999999</v>
      </c>
      <c r="M172" s="32" t="s">
        <v>143</v>
      </c>
      <c r="N172" s="32">
        <v>1.9662999999999999</v>
      </c>
      <c r="O172" s="33">
        <v>1.1487E-4</v>
      </c>
      <c r="P172" s="32" t="s">
        <v>143</v>
      </c>
      <c r="Q172" s="32">
        <v>2.9556</v>
      </c>
      <c r="R172" s="32">
        <v>0.2848</v>
      </c>
      <c r="S172" s="32">
        <v>0.82</v>
      </c>
      <c r="T172" s="32">
        <v>0.02</v>
      </c>
      <c r="U172" s="31" t="s">
        <v>13</v>
      </c>
      <c r="V172" s="32">
        <v>1.5997399999999998E-2</v>
      </c>
      <c r="W172" s="32">
        <v>2.54152E-4</v>
      </c>
      <c r="X172" s="32">
        <v>0</v>
      </c>
      <c r="Y172" s="32">
        <v>0</v>
      </c>
      <c r="Z172" s="32">
        <v>0</v>
      </c>
      <c r="AA172" s="32">
        <v>0</v>
      </c>
      <c r="AB172" s="31" t="s">
        <v>11</v>
      </c>
      <c r="AC172" s="32" t="s">
        <v>143</v>
      </c>
      <c r="AD172" s="32">
        <v>84.95</v>
      </c>
      <c r="AE172" s="32">
        <v>0.55000000000000004</v>
      </c>
      <c r="AF172" s="32">
        <v>57</v>
      </c>
      <c r="AG172" s="32">
        <v>624</v>
      </c>
      <c r="AH172" s="32">
        <f t="shared" si="14"/>
        <v>568</v>
      </c>
      <c r="AI172" s="32">
        <f t="shared" si="21"/>
        <v>71</v>
      </c>
      <c r="AJ172" s="32">
        <v>1708.5</v>
      </c>
      <c r="AK172" s="32">
        <v>19030.900000000001</v>
      </c>
      <c r="AL172" s="37">
        <f t="shared" si="22"/>
        <v>4.0662910798122072</v>
      </c>
      <c r="AM172" s="32">
        <v>3434</v>
      </c>
      <c r="AN172" s="32">
        <f t="shared" si="23"/>
        <v>1.8200349446709375E-2</v>
      </c>
      <c r="AO172" s="32">
        <v>615</v>
      </c>
      <c r="AP172" s="32">
        <v>1197</v>
      </c>
      <c r="AQ172" s="32">
        <v>932</v>
      </c>
      <c r="AR172" s="32">
        <v>3659</v>
      </c>
      <c r="AS172" s="32">
        <f t="shared" si="12"/>
        <v>582</v>
      </c>
      <c r="AT172" s="32">
        <f t="shared" si="13"/>
        <v>2727</v>
      </c>
      <c r="AU172" s="34">
        <v>568</v>
      </c>
    </row>
    <row r="173" spans="1:47">
      <c r="A173" s="32">
        <v>111216</v>
      </c>
      <c r="B173" s="31" t="s">
        <v>329</v>
      </c>
      <c r="C173" s="32">
        <v>-18</v>
      </c>
      <c r="D173" s="31" t="s">
        <v>140</v>
      </c>
      <c r="E173" s="31" t="s">
        <v>11</v>
      </c>
      <c r="F173" s="31" t="s">
        <v>143</v>
      </c>
      <c r="G173" s="31" t="s">
        <v>143</v>
      </c>
      <c r="H173" s="32">
        <v>-13.767899999999999</v>
      </c>
      <c r="I173" s="32">
        <v>2.3E-2</v>
      </c>
      <c r="J173" s="32" t="s">
        <v>143</v>
      </c>
      <c r="K173" s="32">
        <v>-11.124599999999999</v>
      </c>
      <c r="L173" s="32">
        <v>0.16250000000000001</v>
      </c>
      <c r="M173" s="32" t="s">
        <v>143</v>
      </c>
      <c r="N173" s="32">
        <v>0.98150000000000004</v>
      </c>
      <c r="O173" s="33">
        <v>2.4961E-5</v>
      </c>
      <c r="P173" s="32" t="s">
        <v>143</v>
      </c>
      <c r="Q173" s="32">
        <v>2.9874999999999998</v>
      </c>
      <c r="R173" s="32">
        <v>0.20080000000000001</v>
      </c>
      <c r="S173" s="32">
        <v>0.82</v>
      </c>
      <c r="T173" s="32">
        <v>0.02</v>
      </c>
      <c r="U173" s="31" t="s">
        <v>13</v>
      </c>
      <c r="V173" s="32">
        <v>1.5997399999999998E-2</v>
      </c>
      <c r="W173" s="32">
        <v>2.54152E-4</v>
      </c>
      <c r="X173" s="32">
        <v>0</v>
      </c>
      <c r="Y173" s="32">
        <v>0</v>
      </c>
      <c r="Z173" s="32">
        <v>0</v>
      </c>
      <c r="AA173" s="32">
        <v>0</v>
      </c>
      <c r="AB173" s="31" t="s">
        <v>11</v>
      </c>
      <c r="AC173" s="32" t="s">
        <v>143</v>
      </c>
      <c r="AD173" s="32">
        <v>81.2</v>
      </c>
      <c r="AE173" s="32">
        <v>0.6</v>
      </c>
      <c r="AF173" s="32">
        <v>42</v>
      </c>
      <c r="AG173" s="32">
        <v>801</v>
      </c>
      <c r="AH173" s="32">
        <f t="shared" si="14"/>
        <v>760</v>
      </c>
      <c r="AI173" s="32">
        <f t="shared" si="21"/>
        <v>95</v>
      </c>
      <c r="AJ173" s="32">
        <v>1251.28</v>
      </c>
      <c r="AK173" s="32">
        <v>24414.2</v>
      </c>
      <c r="AL173" s="37">
        <f t="shared" si="22"/>
        <v>4.0636701754385971</v>
      </c>
      <c r="AM173" s="32">
        <v>3444</v>
      </c>
      <c r="AN173" s="32">
        <f t="shared" si="23"/>
        <v>1.8147502903600465E-2</v>
      </c>
      <c r="AO173" s="32">
        <v>633</v>
      </c>
      <c r="AP173" s="32">
        <v>1221</v>
      </c>
      <c r="AQ173" s="32">
        <v>929</v>
      </c>
      <c r="AR173" s="32">
        <v>3659</v>
      </c>
      <c r="AS173" s="32">
        <f t="shared" si="12"/>
        <v>588</v>
      </c>
      <c r="AT173" s="32">
        <f t="shared" si="13"/>
        <v>2730</v>
      </c>
      <c r="AU173" s="34">
        <v>760</v>
      </c>
    </row>
    <row r="174" spans="1:47">
      <c r="A174" s="32">
        <v>111219</v>
      </c>
      <c r="B174" s="31" t="s">
        <v>330</v>
      </c>
      <c r="C174" s="32">
        <v>-14.5</v>
      </c>
      <c r="D174" s="31" t="s">
        <v>140</v>
      </c>
      <c r="E174" s="31" t="s">
        <v>11</v>
      </c>
      <c r="F174" s="31" t="s">
        <v>143</v>
      </c>
      <c r="G174" s="31" t="s">
        <v>143</v>
      </c>
      <c r="H174" s="32">
        <v>-10.967700000000001</v>
      </c>
      <c r="I174" s="32">
        <v>5.6000000000000001E-2</v>
      </c>
      <c r="J174" s="32" t="s">
        <v>143</v>
      </c>
      <c r="K174" s="32">
        <v>-8.5381999999999998</v>
      </c>
      <c r="L174" s="32">
        <v>0.16769999999999999</v>
      </c>
      <c r="M174" s="32" t="s">
        <v>143</v>
      </c>
      <c r="N174" s="32">
        <v>2.4950999999999999</v>
      </c>
      <c r="O174" s="33">
        <v>7.5690000000000002E-5</v>
      </c>
      <c r="P174" s="32" t="s">
        <v>143</v>
      </c>
      <c r="Q174" s="32">
        <v>3.0019</v>
      </c>
      <c r="R174" s="32">
        <v>0.16250000000000001</v>
      </c>
      <c r="S174" s="32">
        <v>0.82</v>
      </c>
      <c r="T174" s="32">
        <v>0.02</v>
      </c>
      <c r="U174" s="31" t="s">
        <v>13</v>
      </c>
      <c r="V174" s="32">
        <v>1.5997399999999998E-2</v>
      </c>
      <c r="W174" s="32">
        <v>2.54152E-4</v>
      </c>
      <c r="X174" s="32">
        <v>0</v>
      </c>
      <c r="Y174" s="32">
        <v>0</v>
      </c>
      <c r="Z174" s="32">
        <v>0</v>
      </c>
      <c r="AA174" s="32">
        <v>0</v>
      </c>
      <c r="AB174" s="31" t="s">
        <v>11</v>
      </c>
      <c r="AC174" s="32" t="s">
        <v>143</v>
      </c>
      <c r="AD174" s="32">
        <v>83.8</v>
      </c>
      <c r="AE174" s="32">
        <v>1.9</v>
      </c>
      <c r="AF174" s="32">
        <v>78</v>
      </c>
      <c r="AG174" s="32">
        <v>989</v>
      </c>
      <c r="AH174" s="32">
        <f t="shared" si="14"/>
        <v>912</v>
      </c>
      <c r="AI174" s="32">
        <f t="shared" si="21"/>
        <v>114</v>
      </c>
      <c r="AJ174" s="32">
        <v>2346</v>
      </c>
      <c r="AK174" s="32">
        <v>30139.5</v>
      </c>
      <c r="AL174" s="37">
        <f t="shared" si="22"/>
        <v>4.0633771929824558</v>
      </c>
      <c r="AM174" s="32">
        <v>3445</v>
      </c>
      <c r="AN174" s="32">
        <f t="shared" si="23"/>
        <v>1.8142235123367198E-2</v>
      </c>
      <c r="AO174" s="32">
        <v>669</v>
      </c>
      <c r="AP174" s="32">
        <v>1263</v>
      </c>
      <c r="AQ174" s="32">
        <v>920</v>
      </c>
      <c r="AR174" s="32">
        <v>3653</v>
      </c>
      <c r="AS174" s="32">
        <f t="shared" si="12"/>
        <v>594</v>
      </c>
      <c r="AT174" s="32">
        <f t="shared" si="13"/>
        <v>2733</v>
      </c>
      <c r="AU174" s="34">
        <v>912</v>
      </c>
    </row>
    <row r="175" spans="1:47">
      <c r="A175" s="32">
        <v>111220</v>
      </c>
      <c r="B175" s="31" t="s">
        <v>331</v>
      </c>
      <c r="C175" s="32">
        <v>-14.5</v>
      </c>
      <c r="D175" s="31" t="s">
        <v>140</v>
      </c>
      <c r="E175" s="31" t="s">
        <v>11</v>
      </c>
      <c r="F175" s="31" t="s">
        <v>143</v>
      </c>
      <c r="G175" s="31" t="s">
        <v>143</v>
      </c>
      <c r="H175" s="32">
        <v>-11.0777</v>
      </c>
      <c r="I175" s="32">
        <v>7.5899999999999995E-2</v>
      </c>
      <c r="J175" s="32" t="s">
        <v>143</v>
      </c>
      <c r="K175" s="32">
        <v>-8.6795000000000009</v>
      </c>
      <c r="L175" s="32">
        <v>0.18720000000000001</v>
      </c>
      <c r="M175" s="32" t="s">
        <v>143</v>
      </c>
      <c r="N175" s="32">
        <v>2.4771999999999998</v>
      </c>
      <c r="O175" s="33">
        <v>8.1029E-5</v>
      </c>
      <c r="P175" s="32" t="s">
        <v>143</v>
      </c>
      <c r="Q175" s="32">
        <v>3.0036999999999998</v>
      </c>
      <c r="R175" s="32">
        <v>3.6900000000000002E-2</v>
      </c>
      <c r="S175" s="32">
        <v>0.82</v>
      </c>
      <c r="T175" s="32">
        <v>0.02</v>
      </c>
      <c r="U175" s="31" t="s">
        <v>13</v>
      </c>
      <c r="V175" s="32">
        <v>3.1989799999999999E-2</v>
      </c>
      <c r="W175" s="32">
        <v>4.3022699999999999E-4</v>
      </c>
      <c r="X175" s="32">
        <v>0</v>
      </c>
      <c r="Y175" s="32">
        <v>0</v>
      </c>
      <c r="Z175" s="32">
        <v>0</v>
      </c>
      <c r="AA175" s="32">
        <v>0</v>
      </c>
      <c r="AB175" s="31" t="s">
        <v>11</v>
      </c>
      <c r="AC175" s="32" t="s">
        <v>143</v>
      </c>
      <c r="AD175" s="32">
        <v>82.7</v>
      </c>
      <c r="AE175" s="32">
        <v>2.2999999999999998</v>
      </c>
      <c r="AF175" s="32">
        <v>227</v>
      </c>
      <c r="AG175" s="32">
        <v>922</v>
      </c>
      <c r="AH175" s="32">
        <f t="shared" si="14"/>
        <v>696</v>
      </c>
      <c r="AI175" s="32">
        <f t="shared" si="21"/>
        <v>87</v>
      </c>
      <c r="AJ175" s="32">
        <v>6883.48</v>
      </c>
      <c r="AK175" s="32">
        <v>28103.9</v>
      </c>
      <c r="AL175" s="37">
        <f t="shared" si="22"/>
        <v>4.0652145593869742</v>
      </c>
      <c r="AM175" s="32">
        <v>3440</v>
      </c>
      <c r="AN175" s="32">
        <f t="shared" si="23"/>
        <v>1.8168604651162792E-2</v>
      </c>
      <c r="AO175" s="32">
        <v>639</v>
      </c>
      <c r="AP175" s="32">
        <v>1227</v>
      </c>
      <c r="AQ175" s="32">
        <v>926</v>
      </c>
      <c r="AR175" s="32">
        <v>3653</v>
      </c>
      <c r="AS175" s="32">
        <f t="shared" si="12"/>
        <v>588</v>
      </c>
      <c r="AT175" s="32">
        <f t="shared" si="13"/>
        <v>2727</v>
      </c>
      <c r="AU175" s="34">
        <v>696</v>
      </c>
    </row>
    <row r="176" spans="1:47">
      <c r="A176" s="32">
        <v>111221</v>
      </c>
      <c r="B176" s="31" t="s">
        <v>332</v>
      </c>
      <c r="C176" s="32">
        <v>-16</v>
      </c>
      <c r="D176" s="31" t="s">
        <v>140</v>
      </c>
      <c r="E176" s="31" t="s">
        <v>11</v>
      </c>
      <c r="F176" s="31" t="s">
        <v>143</v>
      </c>
      <c r="G176" s="31" t="s">
        <v>143</v>
      </c>
      <c r="H176" s="32">
        <v>-12.0143</v>
      </c>
      <c r="I176" s="32">
        <v>5.1700000000000003E-2</v>
      </c>
      <c r="J176" s="32" t="s">
        <v>143</v>
      </c>
      <c r="K176" s="32">
        <v>-9.4579000000000004</v>
      </c>
      <c r="L176" s="32">
        <v>0.1452</v>
      </c>
      <c r="M176" s="32" t="s">
        <v>143</v>
      </c>
      <c r="N176" s="32">
        <v>1.9767999999999999</v>
      </c>
      <c r="O176" s="33">
        <v>9.5332000000000001E-5</v>
      </c>
      <c r="P176" s="32" t="s">
        <v>143</v>
      </c>
      <c r="Q176" s="32">
        <v>2.9849000000000001</v>
      </c>
      <c r="R176" s="32">
        <v>0.26040000000000002</v>
      </c>
      <c r="S176" s="32">
        <v>0.82</v>
      </c>
      <c r="T176" s="32">
        <v>0.02</v>
      </c>
      <c r="U176" s="31" t="s">
        <v>13</v>
      </c>
      <c r="V176" s="32">
        <v>3.1989799999999999E-2</v>
      </c>
      <c r="W176" s="32">
        <v>4.3022699999999999E-4</v>
      </c>
      <c r="X176" s="32">
        <v>0</v>
      </c>
      <c r="Y176" s="32">
        <v>0</v>
      </c>
      <c r="Z176" s="32">
        <v>0</v>
      </c>
      <c r="AA176" s="32">
        <v>0</v>
      </c>
      <c r="AB176" s="31" t="s">
        <v>11</v>
      </c>
      <c r="AC176" s="32" t="s">
        <v>143</v>
      </c>
      <c r="AD176" s="32">
        <v>85.45</v>
      </c>
      <c r="AE176" s="32">
        <v>1.05</v>
      </c>
      <c r="AF176" s="32">
        <v>71</v>
      </c>
      <c r="AG176" s="32">
        <v>582</v>
      </c>
      <c r="AH176" s="32">
        <f t="shared" si="14"/>
        <v>512</v>
      </c>
      <c r="AI176" s="32">
        <f t="shared" si="21"/>
        <v>64</v>
      </c>
      <c r="AJ176" s="32">
        <v>2135.48</v>
      </c>
      <c r="AK176" s="32">
        <v>17753.900000000001</v>
      </c>
      <c r="AL176" s="37">
        <f t="shared" si="22"/>
        <v>4.0672968750000003</v>
      </c>
      <c r="AM176" s="32">
        <v>3439</v>
      </c>
      <c r="AN176" s="32">
        <f t="shared" si="23"/>
        <v>1.8173887758069208E-2</v>
      </c>
      <c r="AO176" s="32">
        <v>651</v>
      </c>
      <c r="AP176" s="32">
        <v>1239</v>
      </c>
      <c r="AQ176" s="32">
        <v>927</v>
      </c>
      <c r="AR176" s="32">
        <v>3659</v>
      </c>
      <c r="AS176" s="32">
        <f t="shared" si="12"/>
        <v>588</v>
      </c>
      <c r="AT176" s="32">
        <f t="shared" si="13"/>
        <v>2732</v>
      </c>
      <c r="AU176" s="34">
        <v>512</v>
      </c>
    </row>
    <row r="177" spans="1:47">
      <c r="A177" s="32">
        <v>111222</v>
      </c>
      <c r="B177" s="31" t="s">
        <v>333</v>
      </c>
      <c r="C177" s="32">
        <v>-18</v>
      </c>
      <c r="D177" s="31" t="s">
        <v>140</v>
      </c>
      <c r="E177" s="31" t="s">
        <v>11</v>
      </c>
      <c r="F177" s="31" t="s">
        <v>143</v>
      </c>
      <c r="G177" s="31" t="s">
        <v>143</v>
      </c>
      <c r="H177" s="32">
        <v>-13.597099999999999</v>
      </c>
      <c r="I177" s="32">
        <v>3.2000000000000001E-2</v>
      </c>
      <c r="J177" s="32" t="s">
        <v>143</v>
      </c>
      <c r="K177" s="32">
        <v>-10.9255</v>
      </c>
      <c r="L177" s="32">
        <v>0.13669999999999999</v>
      </c>
      <c r="M177" s="32" t="s">
        <v>143</v>
      </c>
      <c r="N177" s="32">
        <v>0.97889999999999999</v>
      </c>
      <c r="O177" s="33">
        <v>3.2412000000000001E-5</v>
      </c>
      <c r="P177" s="32" t="s">
        <v>143</v>
      </c>
      <c r="Q177" s="32">
        <v>2.9687999999999999</v>
      </c>
      <c r="R177" s="32">
        <v>0.23599999999999999</v>
      </c>
      <c r="S177" s="32">
        <v>0.82</v>
      </c>
      <c r="T177" s="32">
        <v>0.02</v>
      </c>
      <c r="U177" s="31" t="s">
        <v>13</v>
      </c>
      <c r="V177" s="32">
        <v>3.1989799999999999E-2</v>
      </c>
      <c r="W177" s="32">
        <v>4.3022699999999999E-4</v>
      </c>
      <c r="X177" s="32">
        <v>0</v>
      </c>
      <c r="Y177" s="32">
        <v>0</v>
      </c>
      <c r="Z177" s="32">
        <v>0</v>
      </c>
      <c r="AA177" s="32">
        <v>0</v>
      </c>
      <c r="AB177" s="31" t="s">
        <v>11</v>
      </c>
      <c r="AC177" s="32" t="s">
        <v>143</v>
      </c>
      <c r="AD177" s="32">
        <v>82.65</v>
      </c>
      <c r="AE177" s="32">
        <v>1.05</v>
      </c>
      <c r="AF177" s="32">
        <v>30</v>
      </c>
      <c r="AG177" s="32">
        <v>773</v>
      </c>
      <c r="AH177" s="32">
        <f t="shared" si="14"/>
        <v>744</v>
      </c>
      <c r="AI177" s="32">
        <f t="shared" si="21"/>
        <v>93</v>
      </c>
      <c r="AJ177" s="32">
        <v>887.98400000000004</v>
      </c>
      <c r="AK177" s="32">
        <v>23566.400000000001</v>
      </c>
      <c r="AL177" s="37">
        <f t="shared" si="22"/>
        <v>4.064232258064516</v>
      </c>
      <c r="AM177" s="32">
        <v>3435</v>
      </c>
      <c r="AN177" s="32">
        <f t="shared" si="23"/>
        <v>1.8195050946142648E-2</v>
      </c>
      <c r="AO177" s="32">
        <v>639</v>
      </c>
      <c r="AP177" s="32">
        <v>1227</v>
      </c>
      <c r="AQ177" s="32">
        <v>933</v>
      </c>
      <c r="AR177" s="32">
        <v>3659</v>
      </c>
      <c r="AS177" s="32">
        <f t="shared" si="12"/>
        <v>588</v>
      </c>
      <c r="AT177" s="32">
        <f t="shared" si="13"/>
        <v>2726</v>
      </c>
      <c r="AU177" s="34">
        <v>744</v>
      </c>
    </row>
    <row r="178" spans="1:47">
      <c r="A178" s="32">
        <v>120109</v>
      </c>
      <c r="B178" s="31" t="s">
        <v>334</v>
      </c>
      <c r="C178" s="32">
        <v>-18</v>
      </c>
      <c r="D178" s="31" t="s">
        <v>140</v>
      </c>
      <c r="E178" s="31" t="s">
        <v>11</v>
      </c>
      <c r="F178" s="31" t="s">
        <v>143</v>
      </c>
      <c r="G178" s="31" t="s">
        <v>143</v>
      </c>
      <c r="H178" s="32">
        <v>-13.698600000000001</v>
      </c>
      <c r="I178" s="32">
        <v>6.9099999999999995E-2</v>
      </c>
      <c r="J178" s="32" t="s">
        <v>143</v>
      </c>
      <c r="K178" s="32">
        <v>-11.090400000000001</v>
      </c>
      <c r="L178" s="32">
        <v>0.17660000000000001</v>
      </c>
      <c r="M178" s="32" t="s">
        <v>143</v>
      </c>
      <c r="N178" s="32">
        <v>1.4274</v>
      </c>
      <c r="O178" s="33">
        <v>3.4715000000000002E-5</v>
      </c>
      <c r="P178" s="32" t="s">
        <v>143</v>
      </c>
      <c r="Q178" s="32">
        <v>2.9676</v>
      </c>
      <c r="R178" s="32">
        <v>0.2155</v>
      </c>
      <c r="S178" s="32">
        <v>0.82</v>
      </c>
      <c r="T178" s="32">
        <v>0.02</v>
      </c>
      <c r="U178" s="31" t="s">
        <v>13</v>
      </c>
      <c r="V178" s="32">
        <v>7.9993600000000005E-3</v>
      </c>
      <c r="W178" s="32">
        <v>1.8563E-4</v>
      </c>
      <c r="X178" s="32">
        <v>0</v>
      </c>
      <c r="Y178" s="32">
        <v>0</v>
      </c>
      <c r="Z178" s="32">
        <v>0</v>
      </c>
      <c r="AA178" s="32">
        <v>0</v>
      </c>
      <c r="AB178" s="31" t="s">
        <v>11</v>
      </c>
      <c r="AC178" s="32" t="s">
        <v>143</v>
      </c>
      <c r="AD178" s="32">
        <v>80.75</v>
      </c>
      <c r="AE178" s="32">
        <v>1.35</v>
      </c>
      <c r="AF178" s="32">
        <v>41</v>
      </c>
      <c r="AG178" s="32">
        <v>792</v>
      </c>
      <c r="AH178" s="32">
        <f t="shared" si="14"/>
        <v>752</v>
      </c>
      <c r="AI178" s="32">
        <f t="shared" si="21"/>
        <v>94</v>
      </c>
      <c r="AJ178" s="32">
        <v>1222</v>
      </c>
      <c r="AK178" s="32">
        <v>24141.599999999999</v>
      </c>
      <c r="AL178" s="37">
        <f t="shared" si="22"/>
        <v>4.0637588652482268</v>
      </c>
      <c r="AM178" s="32">
        <v>3446</v>
      </c>
      <c r="AN178" s="32">
        <f t="shared" si="23"/>
        <v>1.8136970400464306E-2</v>
      </c>
      <c r="AO178" s="32">
        <v>633</v>
      </c>
      <c r="AP178" s="32">
        <v>1227</v>
      </c>
      <c r="AQ178" s="32">
        <v>943</v>
      </c>
      <c r="AR178" s="32">
        <v>3677</v>
      </c>
      <c r="AS178" s="32">
        <f t="shared" si="12"/>
        <v>594</v>
      </c>
      <c r="AT178" s="32">
        <f t="shared" si="13"/>
        <v>2734</v>
      </c>
      <c r="AU178" s="34">
        <v>752</v>
      </c>
    </row>
    <row r="179" spans="1:47">
      <c r="A179" s="32">
        <v>120110</v>
      </c>
      <c r="B179" s="31" t="s">
        <v>335</v>
      </c>
      <c r="C179" s="32">
        <v>-18</v>
      </c>
      <c r="D179" s="31" t="s">
        <v>140</v>
      </c>
      <c r="E179" s="31" t="s">
        <v>11</v>
      </c>
      <c r="F179" s="31" t="s">
        <v>143</v>
      </c>
      <c r="G179" s="31" t="s">
        <v>143</v>
      </c>
      <c r="H179" s="32">
        <v>-13.8543</v>
      </c>
      <c r="I179" s="32">
        <v>7.9699999999999993E-2</v>
      </c>
      <c r="J179" s="32" t="s">
        <v>143</v>
      </c>
      <c r="K179" s="32">
        <v>-11.3247</v>
      </c>
      <c r="L179" s="32">
        <v>0.21110000000000001</v>
      </c>
      <c r="M179" s="32" t="s">
        <v>143</v>
      </c>
      <c r="N179" s="32">
        <v>2.6587999999999998</v>
      </c>
      <c r="O179" s="33">
        <v>1.2333999999999999E-4</v>
      </c>
      <c r="P179" s="32" t="s">
        <v>143</v>
      </c>
      <c r="Q179" s="32">
        <v>2.9973000000000001</v>
      </c>
      <c r="R179" s="32">
        <v>7.2599999999999998E-2</v>
      </c>
      <c r="S179" s="32">
        <v>0.82</v>
      </c>
      <c r="T179" s="32">
        <v>0.02</v>
      </c>
      <c r="U179" s="31" t="s">
        <v>13</v>
      </c>
      <c r="V179" s="32">
        <v>7.9993600000000005E-3</v>
      </c>
      <c r="W179" s="32">
        <v>1.8563E-4</v>
      </c>
      <c r="X179" s="32">
        <v>0</v>
      </c>
      <c r="Y179" s="32">
        <v>0</v>
      </c>
      <c r="Z179" s="32">
        <v>0</v>
      </c>
      <c r="AA179" s="32">
        <v>0</v>
      </c>
      <c r="AB179" s="31" t="s">
        <v>11</v>
      </c>
      <c r="AC179" s="32" t="s">
        <v>143</v>
      </c>
      <c r="AD179" s="32">
        <v>81.8</v>
      </c>
      <c r="AE179" s="32">
        <v>2</v>
      </c>
      <c r="AF179" s="32">
        <v>121</v>
      </c>
      <c r="AG179" s="32">
        <v>720</v>
      </c>
      <c r="AH179" s="32">
        <f t="shared" si="14"/>
        <v>600</v>
      </c>
      <c r="AI179" s="32">
        <f t="shared" si="21"/>
        <v>75</v>
      </c>
      <c r="AJ179" s="32">
        <v>3656.48</v>
      </c>
      <c r="AK179" s="32">
        <v>21952.9</v>
      </c>
      <c r="AL179" s="37">
        <f t="shared" si="22"/>
        <v>4.0658711111111119</v>
      </c>
      <c r="AM179" s="32">
        <v>3439</v>
      </c>
      <c r="AN179" s="32">
        <f t="shared" si="23"/>
        <v>1.8173887758069208E-2</v>
      </c>
      <c r="AO179" s="32">
        <v>639</v>
      </c>
      <c r="AP179" s="32">
        <v>1233</v>
      </c>
      <c r="AQ179" s="32">
        <v>934</v>
      </c>
      <c r="AR179" s="32">
        <v>3665</v>
      </c>
      <c r="AS179" s="32">
        <f t="shared" si="12"/>
        <v>594</v>
      </c>
      <c r="AT179" s="32">
        <f t="shared" si="13"/>
        <v>2731</v>
      </c>
      <c r="AU179" s="34">
        <v>600</v>
      </c>
    </row>
    <row r="180" spans="1:47">
      <c r="A180" s="32">
        <v>120111</v>
      </c>
      <c r="B180" s="31" t="s">
        <v>336</v>
      </c>
      <c r="C180" s="32">
        <v>-18</v>
      </c>
      <c r="D180" s="31" t="s">
        <v>140</v>
      </c>
      <c r="E180" s="31" t="s">
        <v>11</v>
      </c>
      <c r="F180" s="31" t="s">
        <v>143</v>
      </c>
      <c r="G180" s="31" t="s">
        <v>143</v>
      </c>
      <c r="H180" s="32">
        <v>-13.8147</v>
      </c>
      <c r="I180" s="32">
        <v>9.9900000000000003E-2</v>
      </c>
      <c r="J180" s="32" t="s">
        <v>143</v>
      </c>
      <c r="K180" s="32">
        <v>-11.2318</v>
      </c>
      <c r="L180" s="32">
        <v>0.2492</v>
      </c>
      <c r="M180" s="32" t="s">
        <v>143</v>
      </c>
      <c r="N180" s="32">
        <v>1.9522999999999999</v>
      </c>
      <c r="O180" s="33">
        <v>7.7118000000000003E-5</v>
      </c>
      <c r="P180" s="32" t="s">
        <v>143</v>
      </c>
      <c r="Q180" s="32">
        <v>2.9725000000000001</v>
      </c>
      <c r="R180" s="32">
        <v>0.27229999999999999</v>
      </c>
      <c r="S180" s="32">
        <v>0.82</v>
      </c>
      <c r="T180" s="32">
        <v>0.02</v>
      </c>
      <c r="U180" s="31" t="s">
        <v>13</v>
      </c>
      <c r="V180" s="32">
        <v>7.9993600000000005E-3</v>
      </c>
      <c r="W180" s="32">
        <v>1.8563E-4</v>
      </c>
      <c r="X180" s="32">
        <v>0</v>
      </c>
      <c r="Y180" s="32">
        <v>0</v>
      </c>
      <c r="Z180" s="32">
        <v>0</v>
      </c>
      <c r="AA180" s="32">
        <v>0</v>
      </c>
      <c r="AB180" s="31" t="s">
        <v>11</v>
      </c>
      <c r="AC180" s="32" t="s">
        <v>143</v>
      </c>
      <c r="AD180" s="32">
        <v>82.95</v>
      </c>
      <c r="AE180" s="32">
        <v>1.55</v>
      </c>
      <c r="AF180" s="32">
        <v>55</v>
      </c>
      <c r="AG180" s="32">
        <v>902</v>
      </c>
      <c r="AH180" s="32">
        <f t="shared" si="14"/>
        <v>848</v>
      </c>
      <c r="AI180" s="32">
        <f t="shared" si="21"/>
        <v>106</v>
      </c>
      <c r="AJ180" s="32">
        <v>1647.48</v>
      </c>
      <c r="AK180" s="32">
        <v>27494.9</v>
      </c>
      <c r="AL180" s="37">
        <f t="shared" si="22"/>
        <v>4.064059748427673</v>
      </c>
      <c r="AM180" s="32">
        <v>3441</v>
      </c>
      <c r="AN180" s="32">
        <f t="shared" si="23"/>
        <v>1.8163324614937519E-2</v>
      </c>
      <c r="AO180" s="32">
        <v>645</v>
      </c>
      <c r="AP180" s="32">
        <v>1221</v>
      </c>
      <c r="AQ180" s="32">
        <v>893</v>
      </c>
      <c r="AR180" s="32">
        <v>3623</v>
      </c>
      <c r="AS180" s="32">
        <f t="shared" si="12"/>
        <v>576</v>
      </c>
      <c r="AT180" s="32">
        <f t="shared" si="13"/>
        <v>2730</v>
      </c>
      <c r="AU180" s="34">
        <v>848</v>
      </c>
    </row>
    <row r="181" spans="1:47">
      <c r="A181" s="32">
        <v>120112</v>
      </c>
      <c r="B181" s="31" t="s">
        <v>337</v>
      </c>
      <c r="C181" s="32">
        <v>-14.5</v>
      </c>
      <c r="D181" s="31" t="s">
        <v>140</v>
      </c>
      <c r="E181" s="31" t="s">
        <v>11</v>
      </c>
      <c r="F181" s="31" t="s">
        <v>143</v>
      </c>
      <c r="G181" s="31" t="s">
        <v>143</v>
      </c>
      <c r="H181" s="32">
        <v>-11.021599999999999</v>
      </c>
      <c r="I181" s="32">
        <v>4.99E-2</v>
      </c>
      <c r="J181" s="32" t="s">
        <v>143</v>
      </c>
      <c r="K181" s="32">
        <v>-8.5457999999999998</v>
      </c>
      <c r="L181" s="32">
        <v>0.18840000000000001</v>
      </c>
      <c r="M181" s="32" t="s">
        <v>143</v>
      </c>
      <c r="N181" s="32">
        <v>1.4765999999999999</v>
      </c>
      <c r="O181" s="33">
        <v>5.2302999999999997E-5</v>
      </c>
      <c r="P181" s="32" t="s">
        <v>143</v>
      </c>
      <c r="Q181" s="32">
        <v>2.9834999999999998</v>
      </c>
      <c r="R181" s="32">
        <v>0.17299999999999999</v>
      </c>
      <c r="S181" s="32">
        <v>0.82</v>
      </c>
      <c r="T181" s="32">
        <v>0.02</v>
      </c>
      <c r="U181" s="31" t="s">
        <v>13</v>
      </c>
      <c r="V181" s="32">
        <v>7.9993600000000005E-3</v>
      </c>
      <c r="W181" s="32">
        <v>1.8563E-4</v>
      </c>
      <c r="X181" s="32">
        <v>0</v>
      </c>
      <c r="Y181" s="32">
        <v>0</v>
      </c>
      <c r="Z181" s="32">
        <v>0</v>
      </c>
      <c r="AA181" s="32">
        <v>0</v>
      </c>
      <c r="AB181" s="31" t="s">
        <v>11</v>
      </c>
      <c r="AC181" s="32" t="s">
        <v>143</v>
      </c>
      <c r="AD181" s="32">
        <v>84.35</v>
      </c>
      <c r="AE181" s="32">
        <v>1.25</v>
      </c>
      <c r="AF181" s="32">
        <v>58</v>
      </c>
      <c r="AG181" s="32">
        <v>761</v>
      </c>
      <c r="AH181" s="32">
        <f t="shared" si="14"/>
        <v>704</v>
      </c>
      <c r="AI181" s="32">
        <f t="shared" si="21"/>
        <v>88</v>
      </c>
      <c r="AJ181" s="32">
        <v>1739.5</v>
      </c>
      <c r="AK181" s="32">
        <v>23197.4</v>
      </c>
      <c r="AL181" s="37">
        <f t="shared" si="22"/>
        <v>4.0639962121212125</v>
      </c>
      <c r="AM181" s="32">
        <v>3441</v>
      </c>
      <c r="AN181" s="32">
        <f t="shared" si="23"/>
        <v>1.8163324614937519E-2</v>
      </c>
      <c r="AO181" s="32">
        <v>609</v>
      </c>
      <c r="AP181" s="32">
        <v>1197</v>
      </c>
      <c r="AQ181" s="32">
        <v>923</v>
      </c>
      <c r="AR181" s="32">
        <v>3653</v>
      </c>
      <c r="AS181" s="32">
        <f t="shared" si="12"/>
        <v>588</v>
      </c>
      <c r="AT181" s="32">
        <f t="shared" si="13"/>
        <v>2730</v>
      </c>
      <c r="AU181" s="34">
        <v>704</v>
      </c>
    </row>
    <row r="182" spans="1:47">
      <c r="A182" s="32">
        <v>120116</v>
      </c>
      <c r="B182" s="31" t="s">
        <v>338</v>
      </c>
      <c r="C182" s="32">
        <v>-14.5</v>
      </c>
      <c r="D182" s="31" t="s">
        <v>140</v>
      </c>
      <c r="E182" s="31" t="s">
        <v>11</v>
      </c>
      <c r="F182" s="31" t="s">
        <v>143</v>
      </c>
      <c r="G182" s="31" t="s">
        <v>143</v>
      </c>
      <c r="H182" s="32">
        <v>-11.141999999999999</v>
      </c>
      <c r="I182" s="32">
        <v>3.4799999999999998E-2</v>
      </c>
      <c r="J182" s="32" t="s">
        <v>143</v>
      </c>
      <c r="K182" s="32">
        <v>-8.7882999999999996</v>
      </c>
      <c r="L182" s="32">
        <v>0.11749999999999999</v>
      </c>
      <c r="M182" s="32" t="s">
        <v>143</v>
      </c>
      <c r="N182" s="32">
        <v>0.98640000000000005</v>
      </c>
      <c r="O182" s="33">
        <v>3.6365000000000002E-5</v>
      </c>
      <c r="P182" s="32" t="s">
        <v>143</v>
      </c>
      <c r="Q182" s="32">
        <v>2.9998</v>
      </c>
      <c r="R182" s="32">
        <v>6.2E-2</v>
      </c>
      <c r="S182" s="32">
        <v>0.82</v>
      </c>
      <c r="T182" s="32">
        <v>0.02</v>
      </c>
      <c r="U182" s="31" t="s">
        <v>13</v>
      </c>
      <c r="V182" s="32">
        <v>7.9993600000000005E-3</v>
      </c>
      <c r="W182" s="32">
        <v>1.8563E-4</v>
      </c>
      <c r="X182" s="32">
        <v>0</v>
      </c>
      <c r="Y182" s="32">
        <v>0</v>
      </c>
      <c r="Z182" s="32">
        <v>0</v>
      </c>
      <c r="AA182" s="32">
        <v>0</v>
      </c>
      <c r="AB182" s="31" t="s">
        <v>11</v>
      </c>
      <c r="AC182" s="32" t="s">
        <v>143</v>
      </c>
      <c r="AD182" s="32">
        <v>82.25</v>
      </c>
      <c r="AE182" s="32">
        <v>1.45</v>
      </c>
      <c r="AF182" s="32">
        <v>174</v>
      </c>
      <c r="AG182" s="32">
        <v>845</v>
      </c>
      <c r="AH182" s="32">
        <f t="shared" si="14"/>
        <v>672</v>
      </c>
      <c r="AI182" s="32">
        <f t="shared" si="21"/>
        <v>84</v>
      </c>
      <c r="AJ182" s="32">
        <v>5268.98</v>
      </c>
      <c r="AK182" s="32">
        <v>25756.400000000001</v>
      </c>
      <c r="AL182" s="37">
        <f t="shared" si="22"/>
        <v>4.0649642857142858</v>
      </c>
      <c r="AM182" s="32">
        <v>3417</v>
      </c>
      <c r="AN182" s="32">
        <f t="shared" si="23"/>
        <v>1.8290898448931812E-2</v>
      </c>
      <c r="AO182" s="32">
        <v>657</v>
      </c>
      <c r="AP182" s="32">
        <v>1239</v>
      </c>
      <c r="AQ182" s="32">
        <v>924</v>
      </c>
      <c r="AR182" s="32">
        <v>3635</v>
      </c>
      <c r="AS182" s="32">
        <f t="shared" si="12"/>
        <v>582</v>
      </c>
      <c r="AT182" s="32">
        <f t="shared" si="13"/>
        <v>2711</v>
      </c>
      <c r="AU182" s="34">
        <v>672</v>
      </c>
    </row>
    <row r="183" spans="1:47">
      <c r="A183" s="32">
        <v>120117</v>
      </c>
      <c r="B183" s="31" t="s">
        <v>339</v>
      </c>
      <c r="C183" s="32">
        <v>-14.5</v>
      </c>
      <c r="D183" s="31" t="s">
        <v>140</v>
      </c>
      <c r="E183" s="31" t="s">
        <v>11</v>
      </c>
      <c r="F183" s="31" t="s">
        <v>143</v>
      </c>
      <c r="G183" s="31" t="s">
        <v>143</v>
      </c>
      <c r="H183" s="32">
        <v>-10.9565</v>
      </c>
      <c r="I183" s="32">
        <v>5.4899999999999997E-2</v>
      </c>
      <c r="J183" s="32" t="s">
        <v>143</v>
      </c>
      <c r="K183" s="32">
        <v>-8.5123999999999995</v>
      </c>
      <c r="L183" s="32">
        <v>0.15329999999999999</v>
      </c>
      <c r="M183" s="32" t="s">
        <v>143</v>
      </c>
      <c r="N183" s="32">
        <v>1.9351</v>
      </c>
      <c r="O183" s="33">
        <v>9.2447000000000004E-5</v>
      </c>
      <c r="P183" s="32" t="s">
        <v>143</v>
      </c>
      <c r="Q183" s="32">
        <v>3.0104000000000002</v>
      </c>
      <c r="R183" s="32">
        <v>0.111</v>
      </c>
      <c r="S183" s="32">
        <v>0.82</v>
      </c>
      <c r="T183" s="32">
        <v>0.02</v>
      </c>
      <c r="U183" s="31" t="s">
        <v>13</v>
      </c>
      <c r="V183" s="32">
        <v>7.9993600000000005E-3</v>
      </c>
      <c r="W183" s="32">
        <v>1.8563E-4</v>
      </c>
      <c r="X183" s="32">
        <v>0</v>
      </c>
      <c r="Y183" s="32">
        <v>0</v>
      </c>
      <c r="Z183" s="32">
        <v>0</v>
      </c>
      <c r="AA183" s="32">
        <v>0</v>
      </c>
      <c r="AB183" s="31" t="s">
        <v>11</v>
      </c>
      <c r="AC183" s="32" t="s">
        <v>143</v>
      </c>
      <c r="AD183" s="32">
        <v>85.05</v>
      </c>
      <c r="AE183" s="32">
        <v>1.45</v>
      </c>
      <c r="AF183" s="32">
        <v>97</v>
      </c>
      <c r="AG183" s="32">
        <v>776</v>
      </c>
      <c r="AH183" s="32">
        <f t="shared" si="14"/>
        <v>680</v>
      </c>
      <c r="AI183" s="32">
        <f t="shared" si="21"/>
        <v>85</v>
      </c>
      <c r="AJ183" s="32">
        <v>2926.5</v>
      </c>
      <c r="AK183" s="32">
        <v>23656.400000000001</v>
      </c>
      <c r="AL183" s="37">
        <f t="shared" si="22"/>
        <v>4.0646862745098042</v>
      </c>
      <c r="AM183" s="32">
        <v>3417</v>
      </c>
      <c r="AN183" s="32">
        <f t="shared" si="23"/>
        <v>1.8290898448931812E-2</v>
      </c>
      <c r="AO183" s="32">
        <v>663</v>
      </c>
      <c r="AP183" s="32">
        <v>1245</v>
      </c>
      <c r="AQ183" s="32">
        <v>920</v>
      </c>
      <c r="AR183" s="32">
        <v>3635</v>
      </c>
      <c r="AS183" s="32">
        <f t="shared" si="12"/>
        <v>582</v>
      </c>
      <c r="AT183" s="32">
        <f t="shared" si="13"/>
        <v>2715</v>
      </c>
      <c r="AU183" s="34">
        <v>680</v>
      </c>
    </row>
    <row r="184" spans="1:47">
      <c r="A184" s="32">
        <v>120119</v>
      </c>
      <c r="B184" s="31" t="s">
        <v>340</v>
      </c>
      <c r="C184" s="32">
        <v>-16</v>
      </c>
      <c r="D184" s="31" t="s">
        <v>140</v>
      </c>
      <c r="E184" s="31" t="s">
        <v>11</v>
      </c>
      <c r="F184" s="31" t="s">
        <v>143</v>
      </c>
      <c r="G184" s="31" t="s">
        <v>143</v>
      </c>
      <c r="H184" s="32">
        <v>-12.257999999999999</v>
      </c>
      <c r="I184" s="32">
        <v>5.1499999999999997E-2</v>
      </c>
      <c r="J184" s="32" t="s">
        <v>143</v>
      </c>
      <c r="K184" s="32">
        <v>-9.7661999999999995</v>
      </c>
      <c r="L184" s="32">
        <v>0.1542</v>
      </c>
      <c r="M184" s="32" t="s">
        <v>143</v>
      </c>
      <c r="N184" s="32">
        <v>2.5533000000000001</v>
      </c>
      <c r="O184" s="33">
        <v>8.2787999999999994E-5</v>
      </c>
      <c r="P184" s="32" t="s">
        <v>143</v>
      </c>
      <c r="Q184" s="32">
        <v>3.0160999999999998</v>
      </c>
      <c r="R184" s="32">
        <v>0.13370000000000001</v>
      </c>
      <c r="S184" s="32">
        <v>0.82</v>
      </c>
      <c r="T184" s="32">
        <v>0.02</v>
      </c>
      <c r="U184" s="31" t="s">
        <v>13</v>
      </c>
      <c r="V184" s="32">
        <v>7.9993600000000005E-3</v>
      </c>
      <c r="W184" s="32">
        <v>1.8563E-4</v>
      </c>
      <c r="X184" s="32">
        <v>0</v>
      </c>
      <c r="Y184" s="32">
        <v>0</v>
      </c>
      <c r="Z184" s="32">
        <v>0</v>
      </c>
      <c r="AA184" s="32">
        <v>0</v>
      </c>
      <c r="AB184" s="31" t="s">
        <v>11</v>
      </c>
      <c r="AC184" s="32" t="s">
        <v>143</v>
      </c>
      <c r="AD184" s="32">
        <v>81.900000000000006</v>
      </c>
      <c r="AE184" s="32">
        <v>1.2</v>
      </c>
      <c r="AF184" s="32">
        <v>96</v>
      </c>
      <c r="AG184" s="32">
        <v>775</v>
      </c>
      <c r="AH184" s="32">
        <f t="shared" si="14"/>
        <v>680</v>
      </c>
      <c r="AI184" s="32">
        <f t="shared" si="21"/>
        <v>85</v>
      </c>
      <c r="AJ184" s="32">
        <v>2895.47</v>
      </c>
      <c r="AK184" s="32">
        <v>23627.4</v>
      </c>
      <c r="AL184" s="37">
        <f t="shared" si="22"/>
        <v>4.0650843137254897</v>
      </c>
      <c r="AM184" s="32">
        <v>3423</v>
      </c>
      <c r="AN184" s="32">
        <f t="shared" si="23"/>
        <v>1.8258837277242184E-2</v>
      </c>
      <c r="AO184" s="32">
        <v>651</v>
      </c>
      <c r="AP184" s="32">
        <v>1239</v>
      </c>
      <c r="AQ184" s="32">
        <v>934</v>
      </c>
      <c r="AR184" s="32">
        <v>3659</v>
      </c>
      <c r="AS184" s="32">
        <f t="shared" si="12"/>
        <v>588</v>
      </c>
      <c r="AT184" s="32">
        <f t="shared" si="13"/>
        <v>2725</v>
      </c>
      <c r="AU184" s="34">
        <v>680</v>
      </c>
    </row>
    <row r="185" spans="1:47">
      <c r="A185" s="32">
        <v>120120</v>
      </c>
      <c r="B185" s="31" t="s">
        <v>341</v>
      </c>
      <c r="C185" s="32">
        <v>-16</v>
      </c>
      <c r="D185" s="31" t="s">
        <v>140</v>
      </c>
      <c r="E185" s="31" t="s">
        <v>11</v>
      </c>
      <c r="F185" s="31" t="s">
        <v>143</v>
      </c>
      <c r="G185" s="31" t="s">
        <v>143</v>
      </c>
      <c r="H185" s="32">
        <v>-12.3551</v>
      </c>
      <c r="I185" s="32">
        <v>1.7399999999999999E-2</v>
      </c>
      <c r="J185" s="32" t="s">
        <v>143</v>
      </c>
      <c r="K185" s="32">
        <v>-9.9263999999999992</v>
      </c>
      <c r="L185" s="32">
        <v>0.13289999999999999</v>
      </c>
      <c r="M185" s="32" t="s">
        <v>143</v>
      </c>
      <c r="N185" s="32">
        <v>0.95950000000000002</v>
      </c>
      <c r="O185" s="33">
        <v>4.0682000000000001E-5</v>
      </c>
      <c r="P185" s="32" t="s">
        <v>143</v>
      </c>
      <c r="Q185" s="32">
        <v>2.9794</v>
      </c>
      <c r="R185" s="32">
        <v>0.22220000000000001</v>
      </c>
      <c r="S185" s="32">
        <v>0.82</v>
      </c>
      <c r="T185" s="32">
        <v>0.02</v>
      </c>
      <c r="U185" s="31" t="s">
        <v>13</v>
      </c>
      <c r="V185" s="32">
        <v>7.9993600000000005E-3</v>
      </c>
      <c r="W185" s="32">
        <v>1.8563E-4</v>
      </c>
      <c r="X185" s="32">
        <v>0</v>
      </c>
      <c r="Y185" s="32">
        <v>0</v>
      </c>
      <c r="Z185" s="32">
        <v>0</v>
      </c>
      <c r="AA185" s="32">
        <v>0</v>
      </c>
      <c r="AB185" s="31" t="s">
        <v>11</v>
      </c>
      <c r="AC185" s="32" t="s">
        <v>143</v>
      </c>
      <c r="AD185" s="32">
        <v>80.25</v>
      </c>
      <c r="AE185" s="32">
        <v>0.75</v>
      </c>
      <c r="AF185" s="32">
        <v>41</v>
      </c>
      <c r="AG185" s="32">
        <v>720</v>
      </c>
      <c r="AH185" s="32">
        <f t="shared" si="14"/>
        <v>680</v>
      </c>
      <c r="AI185" s="32">
        <f t="shared" si="21"/>
        <v>85</v>
      </c>
      <c r="AJ185" s="32">
        <v>1222.48</v>
      </c>
      <c r="AK185" s="32">
        <v>21953.4</v>
      </c>
      <c r="AL185" s="37">
        <f t="shared" si="22"/>
        <v>4.0648862745098047</v>
      </c>
      <c r="AM185" s="32">
        <v>3418</v>
      </c>
      <c r="AN185" s="32">
        <f t="shared" si="23"/>
        <v>1.828554710356934E-2</v>
      </c>
      <c r="AO185" s="32">
        <v>663</v>
      </c>
      <c r="AP185" s="32">
        <v>1239</v>
      </c>
      <c r="AQ185" s="32">
        <v>950</v>
      </c>
      <c r="AR185" s="32">
        <v>3665</v>
      </c>
      <c r="AS185" s="32">
        <f t="shared" ref="AS185:AS241" si="24">AP185-AO185</f>
        <v>576</v>
      </c>
      <c r="AT185" s="32">
        <f t="shared" ref="AT185:AT241" si="25">AR185-AQ185</f>
        <v>2715</v>
      </c>
      <c r="AU185" s="34">
        <v>680</v>
      </c>
    </row>
    <row r="186" spans="1:47">
      <c r="A186" s="32">
        <v>120123</v>
      </c>
      <c r="B186" s="31" t="s">
        <v>342</v>
      </c>
      <c r="C186" s="32">
        <v>-16</v>
      </c>
      <c r="D186" s="31" t="s">
        <v>140</v>
      </c>
      <c r="E186" s="31" t="s">
        <v>11</v>
      </c>
      <c r="F186" s="31" t="s">
        <v>143</v>
      </c>
      <c r="G186" s="31" t="s">
        <v>143</v>
      </c>
      <c r="H186" s="32">
        <v>-12.1968</v>
      </c>
      <c r="I186" s="32">
        <v>6.8000000000000005E-2</v>
      </c>
      <c r="J186" s="32" t="s">
        <v>143</v>
      </c>
      <c r="K186" s="32">
        <v>-9.7083999999999993</v>
      </c>
      <c r="L186" s="32">
        <v>0.16980000000000001</v>
      </c>
      <c r="M186" s="32" t="s">
        <v>143</v>
      </c>
      <c r="N186" s="32">
        <v>1.4544999999999999</v>
      </c>
      <c r="O186" s="33">
        <v>4.3556000000000001E-5</v>
      </c>
      <c r="P186" s="32" t="s">
        <v>143</v>
      </c>
      <c r="Q186" s="32">
        <v>2.9948000000000001</v>
      </c>
      <c r="R186" s="32">
        <v>0.26479999999999998</v>
      </c>
      <c r="S186" s="32">
        <v>0.82</v>
      </c>
      <c r="T186" s="32">
        <v>0.02</v>
      </c>
      <c r="U186" s="31" t="s">
        <v>13</v>
      </c>
      <c r="V186" s="32">
        <v>7.9993600000000005E-3</v>
      </c>
      <c r="W186" s="32">
        <v>1.71261E-4</v>
      </c>
      <c r="X186" s="32">
        <v>0</v>
      </c>
      <c r="Y186" s="32">
        <v>0</v>
      </c>
      <c r="Z186" s="32">
        <v>0</v>
      </c>
      <c r="AA186" s="32">
        <v>0</v>
      </c>
      <c r="AB186" s="31" t="s">
        <v>11</v>
      </c>
      <c r="AC186" s="32" t="s">
        <v>143</v>
      </c>
      <c r="AD186" s="32">
        <v>84.1</v>
      </c>
      <c r="AE186" s="32">
        <v>1.3</v>
      </c>
      <c r="AF186" s="32">
        <v>41</v>
      </c>
      <c r="AG186" s="32">
        <v>840</v>
      </c>
      <c r="AH186" s="32">
        <f t="shared" si="14"/>
        <v>800</v>
      </c>
      <c r="AI186" s="32">
        <f t="shared" si="21"/>
        <v>100</v>
      </c>
      <c r="AJ186" s="32">
        <v>1220.98</v>
      </c>
      <c r="AK186" s="32">
        <v>25606.9</v>
      </c>
      <c r="AL186" s="37">
        <f t="shared" si="22"/>
        <v>4.0643200000000004</v>
      </c>
      <c r="AM186" s="32">
        <v>3417</v>
      </c>
      <c r="AN186" s="32">
        <f t="shared" si="23"/>
        <v>1.8290898448931812E-2</v>
      </c>
      <c r="AO186" s="32">
        <v>633</v>
      </c>
      <c r="AP186" s="32">
        <v>1215</v>
      </c>
      <c r="AQ186" s="32">
        <v>947</v>
      </c>
      <c r="AR186" s="32">
        <v>3665</v>
      </c>
      <c r="AS186" s="32">
        <f t="shared" si="24"/>
        <v>582</v>
      </c>
      <c r="AT186" s="32">
        <f t="shared" si="25"/>
        <v>2718</v>
      </c>
      <c r="AU186" s="34">
        <v>800</v>
      </c>
    </row>
    <row r="187" spans="1:47">
      <c r="A187" s="32">
        <v>120125</v>
      </c>
      <c r="B187" s="31" t="s">
        <v>343</v>
      </c>
      <c r="C187" s="32">
        <v>-16</v>
      </c>
      <c r="D187" s="31" t="s">
        <v>140</v>
      </c>
      <c r="E187" s="31" t="s">
        <v>11</v>
      </c>
      <c r="F187" s="31" t="s">
        <v>143</v>
      </c>
      <c r="G187" s="31" t="s">
        <v>143</v>
      </c>
      <c r="H187" s="32">
        <v>-12.193099999999999</v>
      </c>
      <c r="I187" s="32">
        <v>4.6699999999999998E-2</v>
      </c>
      <c r="J187" s="32" t="s">
        <v>143</v>
      </c>
      <c r="K187" s="32">
        <v>-9.6841000000000008</v>
      </c>
      <c r="L187" s="32">
        <v>0.13350000000000001</v>
      </c>
      <c r="M187" s="32" t="s">
        <v>143</v>
      </c>
      <c r="N187" s="32">
        <v>1.8915999999999999</v>
      </c>
      <c r="O187" s="33">
        <v>1.1092E-4</v>
      </c>
      <c r="P187" s="32" t="s">
        <v>143</v>
      </c>
      <c r="Q187" s="32">
        <v>3.0047000000000001</v>
      </c>
      <c r="R187" s="32">
        <v>0.20449999999999999</v>
      </c>
      <c r="S187" s="32">
        <v>0.82</v>
      </c>
      <c r="T187" s="32">
        <v>0.02</v>
      </c>
      <c r="U187" s="31" t="s">
        <v>13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1" t="s">
        <v>11</v>
      </c>
      <c r="AC187" s="32" t="s">
        <v>143</v>
      </c>
      <c r="AD187" s="32">
        <v>81.400000000000006</v>
      </c>
      <c r="AE187" s="32">
        <v>1.2</v>
      </c>
      <c r="AF187" s="32">
        <v>75</v>
      </c>
      <c r="AG187" s="32">
        <v>642</v>
      </c>
      <c r="AH187" s="32">
        <f t="shared" si="14"/>
        <v>568</v>
      </c>
      <c r="AI187" s="32">
        <f t="shared" si="21"/>
        <v>71</v>
      </c>
      <c r="AJ187" s="32">
        <v>2256.5</v>
      </c>
      <c r="AK187" s="32">
        <v>19576.400000000001</v>
      </c>
      <c r="AL187" s="37">
        <f t="shared" si="22"/>
        <v>4.0657042253521132</v>
      </c>
      <c r="AM187" s="32">
        <v>3447</v>
      </c>
      <c r="AN187" s="32">
        <f t="shared" si="23"/>
        <v>1.8131708732230925E-2</v>
      </c>
      <c r="AO187" s="32">
        <v>645</v>
      </c>
      <c r="AP187" s="32">
        <v>1239</v>
      </c>
      <c r="AQ187" s="32">
        <v>944</v>
      </c>
      <c r="AR187" s="32">
        <v>3683</v>
      </c>
      <c r="AS187" s="32">
        <f t="shared" si="24"/>
        <v>594</v>
      </c>
      <c r="AT187" s="32">
        <f t="shared" si="25"/>
        <v>2739</v>
      </c>
      <c r="AU187" s="34">
        <v>568</v>
      </c>
    </row>
    <row r="188" spans="1:47">
      <c r="A188" s="32">
        <v>120126</v>
      </c>
      <c r="B188" s="31" t="s">
        <v>344</v>
      </c>
      <c r="C188" s="32">
        <v>-16</v>
      </c>
      <c r="D188" s="31" t="s">
        <v>140</v>
      </c>
      <c r="E188" s="31" t="s">
        <v>11</v>
      </c>
      <c r="F188" s="31" t="s">
        <v>143</v>
      </c>
      <c r="G188" s="31" t="s">
        <v>143</v>
      </c>
      <c r="H188" s="32">
        <v>-12.2964</v>
      </c>
      <c r="I188" s="32">
        <v>3.8100000000000002E-2</v>
      </c>
      <c r="J188" s="32" t="s">
        <v>143</v>
      </c>
      <c r="K188" s="32">
        <v>-9.9044000000000008</v>
      </c>
      <c r="L188" s="32">
        <v>0.108</v>
      </c>
      <c r="M188" s="32" t="s">
        <v>143</v>
      </c>
      <c r="N188" s="32">
        <v>1.95</v>
      </c>
      <c r="O188" s="33">
        <v>7.2682999999999995E-5</v>
      </c>
      <c r="P188" s="32" t="s">
        <v>143</v>
      </c>
      <c r="Q188" s="32">
        <v>0.98609999999999998</v>
      </c>
      <c r="R188" s="32">
        <v>0.18340000000000001</v>
      </c>
      <c r="S188" s="32">
        <v>0.82</v>
      </c>
      <c r="T188" s="32">
        <v>0.02</v>
      </c>
      <c r="U188" s="31" t="s">
        <v>13</v>
      </c>
      <c r="V188" s="32">
        <v>0</v>
      </c>
      <c r="W188" s="32">
        <v>0</v>
      </c>
      <c r="X188" s="32">
        <v>0</v>
      </c>
      <c r="Y188" s="32">
        <v>0</v>
      </c>
      <c r="Z188" s="32">
        <v>0</v>
      </c>
      <c r="AA188" s="32">
        <v>0</v>
      </c>
      <c r="AB188" s="31" t="s">
        <v>11</v>
      </c>
      <c r="AC188" s="32" t="s">
        <v>143</v>
      </c>
      <c r="AD188" s="32">
        <v>82.75</v>
      </c>
      <c r="AE188" s="32">
        <v>1.35</v>
      </c>
      <c r="AF188" s="32">
        <v>71</v>
      </c>
      <c r="AG188" s="32">
        <v>678</v>
      </c>
      <c r="AH188" s="32">
        <f t="shared" si="14"/>
        <v>608</v>
      </c>
      <c r="AI188" s="32">
        <f t="shared" si="21"/>
        <v>76</v>
      </c>
      <c r="AJ188" s="32">
        <v>2135.5</v>
      </c>
      <c r="AK188" s="32">
        <v>20671.900000000001</v>
      </c>
      <c r="AL188" s="37">
        <f t="shared" si="22"/>
        <v>4.0650000000000004</v>
      </c>
      <c r="AM188" s="32">
        <v>3419</v>
      </c>
      <c r="AN188" s="32">
        <f t="shared" si="23"/>
        <v>1.8280198888563907E-2</v>
      </c>
      <c r="AO188" s="32">
        <v>657</v>
      </c>
      <c r="AP188" s="32">
        <v>1251</v>
      </c>
      <c r="AQ188" s="32">
        <v>937</v>
      </c>
      <c r="AR188" s="32">
        <v>3653</v>
      </c>
      <c r="AS188" s="32">
        <f t="shared" si="24"/>
        <v>594</v>
      </c>
      <c r="AT188" s="32">
        <f t="shared" si="25"/>
        <v>2716</v>
      </c>
      <c r="AU188" s="34">
        <v>608</v>
      </c>
    </row>
    <row r="189" spans="1:47">
      <c r="A189" s="32">
        <v>120127</v>
      </c>
      <c r="B189" s="31" t="s">
        <v>345</v>
      </c>
      <c r="C189" s="32">
        <v>-16</v>
      </c>
      <c r="D189" s="31" t="s">
        <v>140</v>
      </c>
      <c r="E189" s="31" t="s">
        <v>11</v>
      </c>
      <c r="F189" s="31" t="s">
        <v>143</v>
      </c>
      <c r="G189" s="31" t="s">
        <v>143</v>
      </c>
      <c r="H189" s="32">
        <v>-12.2325</v>
      </c>
      <c r="I189" s="32">
        <v>3.0499999999999999E-2</v>
      </c>
      <c r="J189" s="32" t="s">
        <v>143</v>
      </c>
      <c r="K189" s="32">
        <v>-9.7942</v>
      </c>
      <c r="L189" s="32">
        <v>0.12989999999999999</v>
      </c>
      <c r="M189" s="32" t="s">
        <v>143</v>
      </c>
      <c r="N189" s="32">
        <v>2.0051999999999999</v>
      </c>
      <c r="O189" s="33">
        <v>9.7354000000000003E-5</v>
      </c>
      <c r="P189" s="32" t="s">
        <v>143</v>
      </c>
      <c r="Q189" s="32">
        <v>5.0045999999999999</v>
      </c>
      <c r="R189" s="32">
        <v>0.151</v>
      </c>
      <c r="S189" s="32">
        <v>0.82</v>
      </c>
      <c r="T189" s="32">
        <v>0.02</v>
      </c>
      <c r="U189" s="31" t="s">
        <v>13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1" t="s">
        <v>11</v>
      </c>
      <c r="AC189" s="32" t="s">
        <v>143</v>
      </c>
      <c r="AD189" s="32">
        <v>82.65</v>
      </c>
      <c r="AE189" s="32">
        <v>0.85</v>
      </c>
      <c r="AF189" s="32">
        <v>74</v>
      </c>
      <c r="AG189" s="32">
        <v>681</v>
      </c>
      <c r="AH189" s="32">
        <f t="shared" si="14"/>
        <v>608</v>
      </c>
      <c r="AI189" s="32">
        <f t="shared" si="21"/>
        <v>76</v>
      </c>
      <c r="AJ189" s="32">
        <v>2226</v>
      </c>
      <c r="AK189" s="32">
        <v>20767.400000000001</v>
      </c>
      <c r="AL189" s="37">
        <f t="shared" si="22"/>
        <v>4.0660964912280706</v>
      </c>
      <c r="AM189" s="32">
        <v>3420</v>
      </c>
      <c r="AN189" s="32">
        <f t="shared" si="23"/>
        <v>1.827485380116959E-2</v>
      </c>
      <c r="AO189" s="32">
        <v>651</v>
      </c>
      <c r="AP189" s="32">
        <v>1233</v>
      </c>
      <c r="AQ189" s="32">
        <v>972</v>
      </c>
      <c r="AR189" s="32">
        <v>3695</v>
      </c>
      <c r="AS189" s="32">
        <f t="shared" si="24"/>
        <v>582</v>
      </c>
      <c r="AT189" s="32">
        <f t="shared" si="25"/>
        <v>2723</v>
      </c>
      <c r="AU189" s="34">
        <v>608</v>
      </c>
    </row>
    <row r="190" spans="1:47">
      <c r="A190" s="32">
        <v>120201</v>
      </c>
      <c r="B190" s="31" t="s">
        <v>346</v>
      </c>
      <c r="C190" s="32">
        <v>-16</v>
      </c>
      <c r="D190" s="31" t="s">
        <v>140</v>
      </c>
      <c r="E190" s="31" t="s">
        <v>11</v>
      </c>
      <c r="F190" s="31" t="s">
        <v>143</v>
      </c>
      <c r="G190" s="31" t="s">
        <v>143</v>
      </c>
      <c r="H190" s="32">
        <v>-12.129200000000001</v>
      </c>
      <c r="I190" s="32">
        <v>3.6900000000000002E-2</v>
      </c>
      <c r="J190" s="32" t="s">
        <v>143</v>
      </c>
      <c r="K190" s="32">
        <v>-9.7337000000000007</v>
      </c>
      <c r="L190" s="32">
        <v>0.1037</v>
      </c>
      <c r="M190" s="32" t="s">
        <v>143</v>
      </c>
      <c r="N190" s="32">
        <v>1.9547000000000001</v>
      </c>
      <c r="O190" s="33">
        <v>9.9284999999999996E-5</v>
      </c>
      <c r="P190" s="32" t="s">
        <v>143</v>
      </c>
      <c r="Q190" s="32">
        <v>2.9838</v>
      </c>
      <c r="R190" s="32">
        <v>0.23669999999999999</v>
      </c>
      <c r="S190" s="32">
        <v>1.05</v>
      </c>
      <c r="T190" s="32">
        <v>0.03</v>
      </c>
      <c r="U190" s="31" t="s">
        <v>13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1" t="s">
        <v>11</v>
      </c>
      <c r="AC190" s="32" t="s">
        <v>143</v>
      </c>
      <c r="AD190" s="32">
        <v>82.15</v>
      </c>
      <c r="AE190" s="32">
        <v>0.95</v>
      </c>
      <c r="AF190" s="32">
        <v>68</v>
      </c>
      <c r="AG190" s="32">
        <v>603</v>
      </c>
      <c r="AH190" s="32">
        <f t="shared" ref="AH190:AH241" si="26">AG190-AF190+1</f>
        <v>536</v>
      </c>
      <c r="AI190" s="32">
        <f t="shared" si="21"/>
        <v>67</v>
      </c>
      <c r="AJ190" s="32">
        <v>2043</v>
      </c>
      <c r="AK190" s="32">
        <v>18385.900000000001</v>
      </c>
      <c r="AL190" s="37">
        <f t="shared" si="22"/>
        <v>4.0653980099502487</v>
      </c>
      <c r="AM190" s="32">
        <v>3464</v>
      </c>
      <c r="AN190" s="32">
        <f t="shared" si="23"/>
        <v>1.8042725173210161E-2</v>
      </c>
      <c r="AO190" s="32">
        <v>627</v>
      </c>
      <c r="AP190" s="32">
        <v>1221</v>
      </c>
      <c r="AQ190" s="32">
        <v>918</v>
      </c>
      <c r="AR190" s="32">
        <v>3671</v>
      </c>
      <c r="AS190" s="32">
        <f t="shared" si="24"/>
        <v>594</v>
      </c>
      <c r="AT190" s="32">
        <f t="shared" si="25"/>
        <v>2753</v>
      </c>
      <c r="AU190" s="34">
        <v>536</v>
      </c>
    </row>
    <row r="191" spans="1:47">
      <c r="A191" s="32">
        <v>120202</v>
      </c>
      <c r="B191" s="31" t="s">
        <v>347</v>
      </c>
      <c r="C191" s="32">
        <v>-16</v>
      </c>
      <c r="D191" s="31" t="s">
        <v>140</v>
      </c>
      <c r="E191" s="31" t="s">
        <v>11</v>
      </c>
      <c r="F191" s="31" t="s">
        <v>143</v>
      </c>
      <c r="G191" s="31" t="s">
        <v>143</v>
      </c>
      <c r="H191" s="32">
        <v>-11.948700000000001</v>
      </c>
      <c r="I191" s="32">
        <v>7.6999999999999999E-2</v>
      </c>
      <c r="J191" s="32" t="s">
        <v>143</v>
      </c>
      <c r="K191" s="32">
        <v>-9.5538000000000007</v>
      </c>
      <c r="L191" s="38">
        <v>0.1178</v>
      </c>
      <c r="M191" s="32" t="s">
        <v>143</v>
      </c>
      <c r="N191" s="32">
        <v>2.0177999999999998</v>
      </c>
      <c r="O191" s="33"/>
      <c r="P191" s="32" t="s">
        <v>143</v>
      </c>
      <c r="Q191" s="32">
        <v>2.9832999999999998</v>
      </c>
      <c r="R191" s="32">
        <v>0.1178</v>
      </c>
      <c r="S191" s="32"/>
      <c r="T191" s="32"/>
      <c r="U191" s="31" t="s">
        <v>13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1" t="s">
        <v>11</v>
      </c>
      <c r="AC191" s="32" t="s">
        <v>143</v>
      </c>
      <c r="AD191" s="32">
        <v>82</v>
      </c>
      <c r="AE191" s="32">
        <v>1.39</v>
      </c>
      <c r="AF191" s="32">
        <v>130</v>
      </c>
      <c r="AG191" s="32">
        <v>750</v>
      </c>
      <c r="AH191" s="32">
        <f t="shared" si="26"/>
        <v>621</v>
      </c>
      <c r="AI191" s="32">
        <f t="shared" si="21"/>
        <v>77.625</v>
      </c>
      <c r="AJ191" s="32"/>
      <c r="AK191" s="32"/>
      <c r="AL191" s="32">
        <v>4.07</v>
      </c>
      <c r="AM191" s="32"/>
      <c r="AN191" s="32">
        <v>1.82697E-2</v>
      </c>
      <c r="AO191" s="32">
        <v>668</v>
      </c>
      <c r="AP191" s="32">
        <v>1244</v>
      </c>
      <c r="AQ191" s="32">
        <v>977</v>
      </c>
      <c r="AR191" s="32">
        <v>3569</v>
      </c>
      <c r="AS191" s="32">
        <f t="shared" si="24"/>
        <v>576</v>
      </c>
      <c r="AT191" s="32">
        <f t="shared" si="25"/>
        <v>2592</v>
      </c>
      <c r="AU191" s="34">
        <v>621</v>
      </c>
    </row>
    <row r="192" spans="1:47">
      <c r="A192" s="32">
        <v>120205</v>
      </c>
      <c r="B192" s="31" t="s">
        <v>348</v>
      </c>
      <c r="C192" s="32">
        <v>-16</v>
      </c>
      <c r="D192" s="31" t="s">
        <v>140</v>
      </c>
      <c r="E192" s="31" t="s">
        <v>11</v>
      </c>
      <c r="F192" s="31" t="s">
        <v>143</v>
      </c>
      <c r="G192" s="31" t="s">
        <v>143</v>
      </c>
      <c r="H192" s="32">
        <v>-12.159599999999999</v>
      </c>
      <c r="I192" s="32">
        <v>5.1200000000000002E-2</v>
      </c>
      <c r="J192" s="32" t="s">
        <v>143</v>
      </c>
      <c r="K192" s="32">
        <v>-9.6896000000000004</v>
      </c>
      <c r="L192" s="32">
        <v>0.13020000000000001</v>
      </c>
      <c r="M192" s="32" t="s">
        <v>143</v>
      </c>
      <c r="N192" s="32">
        <v>1.9762999999999999</v>
      </c>
      <c r="O192" s="33">
        <v>9.9313000000000003E-5</v>
      </c>
      <c r="P192" s="32" t="s">
        <v>143</v>
      </c>
      <c r="Q192" s="32">
        <v>3.0137999999999998</v>
      </c>
      <c r="R192" s="32">
        <v>0.1129</v>
      </c>
      <c r="S192" s="32">
        <v>0.82</v>
      </c>
      <c r="T192" s="32">
        <v>0.02</v>
      </c>
      <c r="U192" s="31" t="s">
        <v>13</v>
      </c>
      <c r="V192" s="32">
        <v>7.9993600000000005E-3</v>
      </c>
      <c r="W192" s="32">
        <v>1.8563E-4</v>
      </c>
      <c r="X192" s="32">
        <v>0</v>
      </c>
      <c r="Y192" s="32">
        <v>0</v>
      </c>
      <c r="Z192" s="32">
        <v>0</v>
      </c>
      <c r="AA192" s="32">
        <v>0</v>
      </c>
      <c r="AB192" s="31" t="s">
        <v>11</v>
      </c>
      <c r="AC192" s="32" t="s">
        <v>143</v>
      </c>
      <c r="AD192" s="32">
        <v>81.55</v>
      </c>
      <c r="AE192" s="32">
        <v>1.35</v>
      </c>
      <c r="AF192" s="32">
        <v>96</v>
      </c>
      <c r="AG192" s="32">
        <v>599</v>
      </c>
      <c r="AH192" s="32">
        <f t="shared" si="26"/>
        <v>504</v>
      </c>
      <c r="AI192" s="32">
        <f t="shared" si="21"/>
        <v>63</v>
      </c>
      <c r="AJ192" s="32">
        <v>2891</v>
      </c>
      <c r="AK192" s="32">
        <v>18239.900000000001</v>
      </c>
      <c r="AL192" s="37">
        <f t="shared" ref="AL192:AL201" si="27">(AK192-AJ192)/AI192/60</f>
        <v>4.0605555555555561</v>
      </c>
      <c r="AM192" s="32">
        <v>3421</v>
      </c>
      <c r="AN192" s="32">
        <f t="shared" ref="AN192:AN201" si="28">62.5/AM192</f>
        <v>1.8269511838643671E-2</v>
      </c>
      <c r="AO192" s="32">
        <v>651</v>
      </c>
      <c r="AP192" s="32">
        <v>1233</v>
      </c>
      <c r="AQ192" s="32">
        <v>941</v>
      </c>
      <c r="AR192" s="32">
        <v>3659</v>
      </c>
      <c r="AS192" s="32">
        <f t="shared" si="24"/>
        <v>582</v>
      </c>
      <c r="AT192" s="32">
        <f t="shared" si="25"/>
        <v>2718</v>
      </c>
      <c r="AU192" s="34">
        <v>504</v>
      </c>
    </row>
    <row r="193" spans="1:47">
      <c r="A193" s="32">
        <v>120206</v>
      </c>
      <c r="B193" s="31" t="s">
        <v>349</v>
      </c>
      <c r="C193" s="32">
        <v>-16</v>
      </c>
      <c r="D193" s="31" t="s">
        <v>140</v>
      </c>
      <c r="E193" s="31" t="s">
        <v>11</v>
      </c>
      <c r="F193" s="31" t="s">
        <v>143</v>
      </c>
      <c r="G193" s="31" t="s">
        <v>143</v>
      </c>
      <c r="H193" s="32">
        <v>-12.297499999999999</v>
      </c>
      <c r="I193" s="32">
        <v>5.6500000000000002E-2</v>
      </c>
      <c r="J193" s="32" t="s">
        <v>143</v>
      </c>
      <c r="K193" s="32">
        <v>-9.8537999999999997</v>
      </c>
      <c r="L193" s="32">
        <v>0.15240000000000001</v>
      </c>
      <c r="M193" s="32" t="s">
        <v>143</v>
      </c>
      <c r="N193" s="32">
        <v>1.9766999999999999</v>
      </c>
      <c r="O193" s="33">
        <v>1.0731E-4</v>
      </c>
      <c r="P193" s="32" t="s">
        <v>143</v>
      </c>
      <c r="Q193" s="32">
        <v>1.0184</v>
      </c>
      <c r="R193" s="32">
        <v>0.1211</v>
      </c>
      <c r="S193" s="32">
        <v>0.82</v>
      </c>
      <c r="T193" s="32">
        <v>0.02</v>
      </c>
      <c r="U193" s="31" t="s">
        <v>13</v>
      </c>
      <c r="V193" s="32">
        <v>7.9993600000000005E-3</v>
      </c>
      <c r="W193" s="32">
        <v>1.8563E-4</v>
      </c>
      <c r="X193" s="32">
        <v>0</v>
      </c>
      <c r="Y193" s="32">
        <v>0</v>
      </c>
      <c r="Z193" s="32">
        <v>0</v>
      </c>
      <c r="AA193" s="32">
        <v>0</v>
      </c>
      <c r="AB193" s="31" t="s">
        <v>11</v>
      </c>
      <c r="AC193" s="32" t="s">
        <v>143</v>
      </c>
      <c r="AD193" s="32">
        <v>81.599999999999994</v>
      </c>
      <c r="AE193" s="32">
        <v>1.5</v>
      </c>
      <c r="AF193" s="32">
        <v>92</v>
      </c>
      <c r="AG193" s="32">
        <v>611</v>
      </c>
      <c r="AH193" s="32">
        <f t="shared" si="26"/>
        <v>520</v>
      </c>
      <c r="AI193" s="32">
        <f t="shared" si="21"/>
        <v>65</v>
      </c>
      <c r="AJ193" s="32">
        <v>2768.83</v>
      </c>
      <c r="AK193" s="32">
        <v>18604.8</v>
      </c>
      <c r="AL193" s="37">
        <f t="shared" si="27"/>
        <v>4.0605051282051283</v>
      </c>
      <c r="AM193" s="32">
        <v>3415</v>
      </c>
      <c r="AN193" s="32">
        <f t="shared" si="28"/>
        <v>1.8301610541727673E-2</v>
      </c>
      <c r="AO193" s="32">
        <v>615</v>
      </c>
      <c r="AP193" s="32">
        <v>1191</v>
      </c>
      <c r="AQ193" s="32">
        <v>943</v>
      </c>
      <c r="AR193" s="32">
        <v>3653</v>
      </c>
      <c r="AS193" s="32">
        <f t="shared" si="24"/>
        <v>576</v>
      </c>
      <c r="AT193" s="32">
        <f t="shared" si="25"/>
        <v>2710</v>
      </c>
      <c r="AU193" s="34">
        <v>520</v>
      </c>
    </row>
    <row r="194" spans="1:47">
      <c r="A194" s="32">
        <v>120207</v>
      </c>
      <c r="B194" s="31" t="s">
        <v>350</v>
      </c>
      <c r="C194" s="32">
        <v>-16</v>
      </c>
      <c r="D194" s="31" t="s">
        <v>140</v>
      </c>
      <c r="E194" s="31" t="s">
        <v>11</v>
      </c>
      <c r="F194" s="31" t="s">
        <v>143</v>
      </c>
      <c r="G194" s="31" t="s">
        <v>143</v>
      </c>
      <c r="H194" s="32">
        <v>-12.2841</v>
      </c>
      <c r="I194" s="32">
        <v>7.0099999999999996E-2</v>
      </c>
      <c r="J194" s="32" t="s">
        <v>143</v>
      </c>
      <c r="K194" s="32">
        <v>-9.8024000000000004</v>
      </c>
      <c r="L194" s="32">
        <v>0.1711</v>
      </c>
      <c r="M194" s="32" t="s">
        <v>143</v>
      </c>
      <c r="N194" s="32">
        <v>1.9601999999999999</v>
      </c>
      <c r="O194" s="33">
        <v>9.3320999999999996E-5</v>
      </c>
      <c r="P194" s="32" t="s">
        <v>143</v>
      </c>
      <c r="Q194" s="32">
        <v>5.0056000000000003</v>
      </c>
      <c r="R194" s="32">
        <v>0.184</v>
      </c>
      <c r="S194" s="32">
        <v>0.82</v>
      </c>
      <c r="T194" s="32">
        <v>0.02</v>
      </c>
      <c r="U194" s="31" t="s">
        <v>13</v>
      </c>
      <c r="V194" s="32">
        <v>7.9993600000000005E-3</v>
      </c>
      <c r="W194" s="32">
        <v>1.8563E-4</v>
      </c>
      <c r="X194" s="32">
        <v>0</v>
      </c>
      <c r="Y194" s="32">
        <v>0</v>
      </c>
      <c r="Z194" s="32">
        <v>0</v>
      </c>
      <c r="AA194" s="32">
        <v>0</v>
      </c>
      <c r="AB194" s="31" t="s">
        <v>11</v>
      </c>
      <c r="AC194" s="32" t="s">
        <v>143</v>
      </c>
      <c r="AD194" s="32">
        <v>80.599999999999994</v>
      </c>
      <c r="AE194" s="32">
        <v>1.4</v>
      </c>
      <c r="AF194" s="32">
        <v>166</v>
      </c>
      <c r="AG194" s="32">
        <v>725</v>
      </c>
      <c r="AH194" s="32">
        <f t="shared" si="26"/>
        <v>560</v>
      </c>
      <c r="AI194" s="32">
        <f t="shared" ref="AI194:AI213" si="29">AH194/8</f>
        <v>70</v>
      </c>
      <c r="AJ194" s="32">
        <v>5026</v>
      </c>
      <c r="AK194" s="32">
        <v>22100.400000000001</v>
      </c>
      <c r="AL194" s="37">
        <f t="shared" si="27"/>
        <v>4.0653333333333332</v>
      </c>
      <c r="AM194" s="32">
        <v>3417</v>
      </c>
      <c r="AN194" s="32">
        <f t="shared" si="28"/>
        <v>1.8290898448931812E-2</v>
      </c>
      <c r="AO194" s="32">
        <v>633</v>
      </c>
      <c r="AP194" s="32">
        <v>1221</v>
      </c>
      <c r="AQ194" s="32">
        <v>956</v>
      </c>
      <c r="AR194" s="32">
        <v>3677</v>
      </c>
      <c r="AS194" s="32">
        <f t="shared" si="24"/>
        <v>588</v>
      </c>
      <c r="AT194" s="32">
        <f t="shared" si="25"/>
        <v>2721</v>
      </c>
      <c r="AU194" s="34">
        <v>560</v>
      </c>
    </row>
    <row r="195" spans="1:47">
      <c r="A195" s="32">
        <v>120208</v>
      </c>
      <c r="B195" s="31" t="s">
        <v>351</v>
      </c>
      <c r="C195" s="32">
        <v>-16</v>
      </c>
      <c r="D195" s="31" t="s">
        <v>140</v>
      </c>
      <c r="E195" s="31" t="s">
        <v>11</v>
      </c>
      <c r="F195" s="31" t="s">
        <v>143</v>
      </c>
      <c r="G195" s="31" t="s">
        <v>143</v>
      </c>
      <c r="H195" s="32">
        <v>-12.164199999999999</v>
      </c>
      <c r="I195" s="32">
        <v>5.7000000000000002E-2</v>
      </c>
      <c r="J195" s="32" t="s">
        <v>143</v>
      </c>
      <c r="K195" s="32">
        <v>-9.7140000000000004</v>
      </c>
      <c r="L195" s="32">
        <v>0.1288</v>
      </c>
      <c r="M195" s="32" t="s">
        <v>143</v>
      </c>
      <c r="N195" s="32">
        <v>1.9450000000000001</v>
      </c>
      <c r="O195" s="33">
        <v>1.3710999999999999E-4</v>
      </c>
      <c r="P195" s="32" t="s">
        <v>143</v>
      </c>
      <c r="Q195" s="32">
        <v>3.0045000000000002</v>
      </c>
      <c r="R195" s="32">
        <v>7.8299999999999995E-2</v>
      </c>
      <c r="S195" s="32">
        <v>1.05</v>
      </c>
      <c r="T195" s="32">
        <v>0.03</v>
      </c>
      <c r="U195" s="31" t="s">
        <v>13</v>
      </c>
      <c r="V195" s="32">
        <v>7.9993600000000005E-3</v>
      </c>
      <c r="W195" s="32">
        <v>1.8563E-4</v>
      </c>
      <c r="X195" s="32">
        <v>0</v>
      </c>
      <c r="Y195" s="32">
        <v>0</v>
      </c>
      <c r="Z195" s="32">
        <v>0</v>
      </c>
      <c r="AA195" s="32">
        <v>0</v>
      </c>
      <c r="AB195" s="31" t="s">
        <v>11</v>
      </c>
      <c r="AC195" s="32" t="s">
        <v>143</v>
      </c>
      <c r="AD195" s="32">
        <v>80.5</v>
      </c>
      <c r="AE195" s="32">
        <v>1.5</v>
      </c>
      <c r="AF195" s="32">
        <v>208</v>
      </c>
      <c r="AG195" s="32">
        <v>663</v>
      </c>
      <c r="AH195" s="32">
        <f t="shared" si="26"/>
        <v>456</v>
      </c>
      <c r="AI195" s="32">
        <f t="shared" si="29"/>
        <v>57</v>
      </c>
      <c r="AJ195" s="32">
        <v>6294.48</v>
      </c>
      <c r="AK195" s="32">
        <v>20185.400000000001</v>
      </c>
      <c r="AL195" s="37">
        <f t="shared" si="27"/>
        <v>4.0616725146198833</v>
      </c>
      <c r="AM195" s="32">
        <v>3417</v>
      </c>
      <c r="AN195" s="32">
        <f t="shared" si="28"/>
        <v>1.8290898448931812E-2</v>
      </c>
      <c r="AO195" s="32">
        <v>609</v>
      </c>
      <c r="AP195" s="32">
        <v>1185</v>
      </c>
      <c r="AQ195" s="32">
        <v>948</v>
      </c>
      <c r="AR195" s="32">
        <v>3665</v>
      </c>
      <c r="AS195" s="32">
        <f t="shared" si="24"/>
        <v>576</v>
      </c>
      <c r="AT195" s="32">
        <f t="shared" si="25"/>
        <v>2717</v>
      </c>
      <c r="AU195" s="34">
        <v>456</v>
      </c>
    </row>
    <row r="196" spans="1:47">
      <c r="A196" s="32">
        <v>120209</v>
      </c>
      <c r="B196" s="31" t="s">
        <v>352</v>
      </c>
      <c r="C196" s="32">
        <v>-16</v>
      </c>
      <c r="D196" s="31" t="s">
        <v>140</v>
      </c>
      <c r="E196" s="31" t="s">
        <v>11</v>
      </c>
      <c r="F196" s="31" t="s">
        <v>143</v>
      </c>
      <c r="G196" s="31" t="s">
        <v>143</v>
      </c>
      <c r="H196" s="32">
        <v>-11.8384</v>
      </c>
      <c r="I196" s="32">
        <v>9.9400000000000002E-2</v>
      </c>
      <c r="J196" s="32" t="s">
        <v>143</v>
      </c>
      <c r="K196" s="32">
        <v>-9.2622</v>
      </c>
      <c r="L196" s="32">
        <v>0.1832</v>
      </c>
      <c r="M196" s="32" t="s">
        <v>143</v>
      </c>
      <c r="N196" s="32">
        <v>1.9817</v>
      </c>
      <c r="O196" s="33">
        <v>8.3536999999999997E-5</v>
      </c>
      <c r="P196" s="32" t="s">
        <v>143</v>
      </c>
      <c r="Q196" s="32">
        <v>2.9954999999999998</v>
      </c>
      <c r="R196" s="32">
        <v>0.2898</v>
      </c>
      <c r="S196" s="32">
        <v>1.23</v>
      </c>
      <c r="T196" s="32">
        <v>0.04</v>
      </c>
      <c r="U196" s="31" t="s">
        <v>13</v>
      </c>
      <c r="V196" s="32">
        <v>7.9993600000000005E-3</v>
      </c>
      <c r="W196" s="32">
        <v>1.8563E-4</v>
      </c>
      <c r="X196" s="32">
        <v>0</v>
      </c>
      <c r="Y196" s="32">
        <v>0</v>
      </c>
      <c r="Z196" s="32">
        <v>0</v>
      </c>
      <c r="AA196" s="32">
        <v>0</v>
      </c>
      <c r="AB196" s="31" t="s">
        <v>11</v>
      </c>
      <c r="AC196" s="32" t="s">
        <v>143</v>
      </c>
      <c r="AD196" s="32">
        <v>80.75</v>
      </c>
      <c r="AE196" s="32">
        <v>1.85</v>
      </c>
      <c r="AF196" s="32">
        <v>48</v>
      </c>
      <c r="AG196" s="32">
        <v>727</v>
      </c>
      <c r="AH196" s="32">
        <f t="shared" si="26"/>
        <v>680</v>
      </c>
      <c r="AI196" s="32">
        <f t="shared" si="29"/>
        <v>85</v>
      </c>
      <c r="AJ196" s="32">
        <v>1434.02</v>
      </c>
      <c r="AK196" s="32">
        <v>22163.4</v>
      </c>
      <c r="AL196" s="37">
        <f t="shared" si="27"/>
        <v>4.0645843137254909</v>
      </c>
      <c r="AM196" s="32">
        <v>3419</v>
      </c>
      <c r="AN196" s="32">
        <f t="shared" si="28"/>
        <v>1.8280198888563907E-2</v>
      </c>
      <c r="AO196" s="32">
        <v>633</v>
      </c>
      <c r="AP196" s="32">
        <v>1215</v>
      </c>
      <c r="AQ196" s="32">
        <v>950</v>
      </c>
      <c r="AR196" s="32">
        <v>3671</v>
      </c>
      <c r="AS196" s="32">
        <f t="shared" si="24"/>
        <v>582</v>
      </c>
      <c r="AT196" s="32">
        <f t="shared" si="25"/>
        <v>2721</v>
      </c>
      <c r="AU196" s="34">
        <v>680</v>
      </c>
    </row>
    <row r="197" spans="1:47">
      <c r="A197" s="32">
        <v>120213</v>
      </c>
      <c r="B197" s="31" t="s">
        <v>353</v>
      </c>
      <c r="C197" s="32">
        <v>-16</v>
      </c>
      <c r="D197" s="31" t="s">
        <v>140</v>
      </c>
      <c r="E197" s="31" t="s">
        <v>11</v>
      </c>
      <c r="F197" s="31" t="s">
        <v>143</v>
      </c>
      <c r="G197" s="31" t="s">
        <v>143</v>
      </c>
      <c r="H197" s="32">
        <v>-12.3169</v>
      </c>
      <c r="I197" s="32">
        <v>3.0099999999999998E-2</v>
      </c>
      <c r="J197" s="32" t="s">
        <v>143</v>
      </c>
      <c r="K197" s="32">
        <v>-9.8785000000000007</v>
      </c>
      <c r="L197" s="32">
        <v>0.10050000000000001</v>
      </c>
      <c r="M197" s="32" t="s">
        <v>143</v>
      </c>
      <c r="N197" s="32">
        <v>1.9581999999999999</v>
      </c>
      <c r="O197" s="33">
        <v>1.098E-4</v>
      </c>
      <c r="P197" s="32" t="s">
        <v>143</v>
      </c>
      <c r="Q197" s="32">
        <v>2.9679000000000002</v>
      </c>
      <c r="R197" s="32">
        <v>0.31390000000000001</v>
      </c>
      <c r="S197" s="32">
        <v>0.82</v>
      </c>
      <c r="T197" s="32">
        <v>0.02</v>
      </c>
      <c r="U197" s="31" t="s">
        <v>13</v>
      </c>
      <c r="V197" s="32">
        <v>0</v>
      </c>
      <c r="W197" s="32">
        <v>0</v>
      </c>
      <c r="X197" s="32">
        <v>0</v>
      </c>
      <c r="Y197" s="32">
        <v>0</v>
      </c>
      <c r="Z197" s="32">
        <v>2.5000000000000001E-3</v>
      </c>
      <c r="AA197" s="32">
        <v>1.5935999999999999E-4</v>
      </c>
      <c r="AB197" s="31" t="s">
        <v>11</v>
      </c>
      <c r="AC197" s="32" t="s">
        <v>143</v>
      </c>
      <c r="AD197" s="32">
        <v>80</v>
      </c>
      <c r="AE197" s="32">
        <v>1</v>
      </c>
      <c r="AF197" s="32">
        <v>63</v>
      </c>
      <c r="AG197" s="32">
        <v>526</v>
      </c>
      <c r="AH197" s="32">
        <f t="shared" si="26"/>
        <v>464</v>
      </c>
      <c r="AI197" s="32">
        <f t="shared" si="29"/>
        <v>58</v>
      </c>
      <c r="AJ197" s="32">
        <v>1891.48</v>
      </c>
      <c r="AK197" s="32">
        <v>16043.9</v>
      </c>
      <c r="AL197" s="37">
        <f t="shared" si="27"/>
        <v>4.0667873563218393</v>
      </c>
      <c r="AM197" s="32">
        <v>3415</v>
      </c>
      <c r="AN197" s="32">
        <f t="shared" si="28"/>
        <v>1.8301610541727673E-2</v>
      </c>
      <c r="AO197" s="32">
        <v>621</v>
      </c>
      <c r="AP197" s="32">
        <v>1209</v>
      </c>
      <c r="AQ197" s="32">
        <v>948</v>
      </c>
      <c r="AR197" s="32">
        <v>3659</v>
      </c>
      <c r="AS197" s="32">
        <f t="shared" si="24"/>
        <v>588</v>
      </c>
      <c r="AT197" s="32">
        <f t="shared" si="25"/>
        <v>2711</v>
      </c>
      <c r="AU197" s="34">
        <v>464</v>
      </c>
    </row>
    <row r="198" spans="1:47">
      <c r="A198" s="32">
        <v>120214</v>
      </c>
      <c r="B198" s="31" t="s">
        <v>354</v>
      </c>
      <c r="C198" s="32">
        <v>-16</v>
      </c>
      <c r="D198" s="31" t="s">
        <v>140</v>
      </c>
      <c r="E198" s="31" t="s">
        <v>140</v>
      </c>
      <c r="F198" s="31" t="s">
        <v>143</v>
      </c>
      <c r="G198" s="31" t="s">
        <v>143</v>
      </c>
      <c r="H198" s="32">
        <v>-12.2241</v>
      </c>
      <c r="I198" s="32">
        <v>5.6399999999999999E-2</v>
      </c>
      <c r="J198" s="32" t="s">
        <v>143</v>
      </c>
      <c r="K198" s="32">
        <v>-9.7547999999999995</v>
      </c>
      <c r="L198" s="32">
        <v>0.12870000000000001</v>
      </c>
      <c r="M198" s="32" t="s">
        <v>143</v>
      </c>
      <c r="N198" s="32">
        <v>1.9601999999999999</v>
      </c>
      <c r="O198" s="33">
        <v>1.0351E-4</v>
      </c>
      <c r="P198" s="32" t="s">
        <v>143</v>
      </c>
      <c r="Q198" s="32">
        <v>3.0019</v>
      </c>
      <c r="R198" s="32">
        <v>9.8599999999999993E-2</v>
      </c>
      <c r="S198" s="32">
        <v>0.82</v>
      </c>
      <c r="T198" s="32">
        <v>0.02</v>
      </c>
      <c r="U198" s="31" t="s">
        <v>13</v>
      </c>
      <c r="V198" s="32">
        <v>7.9993600000000005E-3</v>
      </c>
      <c r="W198" s="32">
        <v>5.2382700000000004E-4</v>
      </c>
      <c r="X198" s="32">
        <v>0</v>
      </c>
      <c r="Y198" s="32">
        <v>0</v>
      </c>
      <c r="Z198" s="32">
        <v>2.4997999999999999E-3</v>
      </c>
      <c r="AA198" s="32">
        <v>1.6369600000000001E-4</v>
      </c>
      <c r="AB198" s="31" t="s">
        <v>11</v>
      </c>
      <c r="AC198" s="32" t="s">
        <v>143</v>
      </c>
      <c r="AD198" s="32">
        <v>81.849999999999994</v>
      </c>
      <c r="AE198" s="32">
        <v>1.45</v>
      </c>
      <c r="AF198" s="32">
        <v>107</v>
      </c>
      <c r="AG198" s="32">
        <v>666</v>
      </c>
      <c r="AH198" s="32">
        <f t="shared" si="26"/>
        <v>560</v>
      </c>
      <c r="AI198" s="32">
        <f t="shared" si="29"/>
        <v>70</v>
      </c>
      <c r="AJ198" s="32">
        <v>3226.02</v>
      </c>
      <c r="AK198" s="32">
        <v>20277.400000000001</v>
      </c>
      <c r="AL198" s="37">
        <f t="shared" si="27"/>
        <v>4.059852380952381</v>
      </c>
      <c r="AM198" s="32">
        <v>3427</v>
      </c>
      <c r="AN198" s="32">
        <f t="shared" si="28"/>
        <v>1.8237525532535746E-2</v>
      </c>
      <c r="AO198" s="32">
        <v>633</v>
      </c>
      <c r="AP198" s="32">
        <v>1221</v>
      </c>
      <c r="AQ198" s="32">
        <v>953</v>
      </c>
      <c r="AR198" s="32">
        <v>3677</v>
      </c>
      <c r="AS198" s="32">
        <f t="shared" si="24"/>
        <v>588</v>
      </c>
      <c r="AT198" s="32">
        <f t="shared" si="25"/>
        <v>2724</v>
      </c>
      <c r="AU198" s="34">
        <v>560</v>
      </c>
    </row>
    <row r="199" spans="1:47">
      <c r="A199" s="32">
        <v>120215</v>
      </c>
      <c r="B199" s="31" t="s">
        <v>355</v>
      </c>
      <c r="C199" s="32">
        <v>-16</v>
      </c>
      <c r="D199" s="31" t="s">
        <v>140</v>
      </c>
      <c r="E199" s="31" t="s">
        <v>11</v>
      </c>
      <c r="F199" s="31" t="s">
        <v>143</v>
      </c>
      <c r="G199" s="31" t="s">
        <v>143</v>
      </c>
      <c r="H199" s="32">
        <v>-12.232200000000001</v>
      </c>
      <c r="I199" s="32">
        <v>4.2999999999999997E-2</v>
      </c>
      <c r="J199" s="32" t="s">
        <v>143</v>
      </c>
      <c r="K199" s="32">
        <v>-9.7957000000000001</v>
      </c>
      <c r="L199" s="32">
        <v>9.8500000000000004E-2</v>
      </c>
      <c r="M199" s="32" t="s">
        <v>143</v>
      </c>
      <c r="N199" s="32">
        <v>1.9859</v>
      </c>
      <c r="O199" s="33">
        <v>3.2759000000000003E-5</v>
      </c>
      <c r="P199" s="32" t="s">
        <v>143</v>
      </c>
      <c r="Q199" s="32">
        <v>2.9577</v>
      </c>
      <c r="R199" s="32">
        <v>0.31569999999999998</v>
      </c>
      <c r="S199" s="32">
        <v>0.82</v>
      </c>
      <c r="T199" s="32">
        <v>0.02</v>
      </c>
      <c r="U199" s="31" t="s">
        <v>13</v>
      </c>
      <c r="V199" s="32">
        <v>0</v>
      </c>
      <c r="W199" s="32">
        <v>0</v>
      </c>
      <c r="X199" s="32">
        <v>0</v>
      </c>
      <c r="Y199" s="32">
        <v>0</v>
      </c>
      <c r="Z199" s="32">
        <v>0.01</v>
      </c>
      <c r="AA199" s="32">
        <v>2.0029299999999999E-4</v>
      </c>
      <c r="AB199" s="31" t="s">
        <v>11</v>
      </c>
      <c r="AC199" s="32" t="s">
        <v>143</v>
      </c>
      <c r="AD199" s="32">
        <v>81.25</v>
      </c>
      <c r="AE199" s="32">
        <v>0.55000000000000004</v>
      </c>
      <c r="AF199" s="32">
        <v>66</v>
      </c>
      <c r="AG199" s="32">
        <v>401</v>
      </c>
      <c r="AH199" s="32">
        <f t="shared" si="26"/>
        <v>336</v>
      </c>
      <c r="AI199" s="32">
        <f t="shared" si="29"/>
        <v>42</v>
      </c>
      <c r="AJ199" s="32">
        <v>1980</v>
      </c>
      <c r="AK199" s="32">
        <v>12158</v>
      </c>
      <c r="AL199" s="37">
        <f t="shared" si="27"/>
        <v>4.0388888888888888</v>
      </c>
      <c r="AM199" s="32">
        <v>3419</v>
      </c>
      <c r="AN199" s="32">
        <f t="shared" si="28"/>
        <v>1.8280198888563907E-2</v>
      </c>
      <c r="AO199" s="32">
        <v>675</v>
      </c>
      <c r="AP199" s="32">
        <v>1257</v>
      </c>
      <c r="AQ199" s="32">
        <v>936</v>
      </c>
      <c r="AR199" s="32">
        <v>3653</v>
      </c>
      <c r="AS199" s="32">
        <f t="shared" si="24"/>
        <v>582</v>
      </c>
      <c r="AT199" s="32">
        <f t="shared" si="25"/>
        <v>2717</v>
      </c>
      <c r="AU199" s="34">
        <v>336</v>
      </c>
    </row>
    <row r="200" spans="1:47">
      <c r="A200" s="32">
        <v>120217</v>
      </c>
      <c r="B200" s="31" t="s">
        <v>356</v>
      </c>
      <c r="C200" s="32">
        <v>-16</v>
      </c>
      <c r="D200" s="31" t="s">
        <v>140</v>
      </c>
      <c r="E200" s="31" t="s">
        <v>140</v>
      </c>
      <c r="F200" s="31" t="s">
        <v>143</v>
      </c>
      <c r="G200" s="31" t="s">
        <v>143</v>
      </c>
      <c r="H200" s="32">
        <v>-12.038399999999999</v>
      </c>
      <c r="I200" s="32">
        <v>5.7099999999999998E-2</v>
      </c>
      <c r="J200" s="32" t="s">
        <v>143</v>
      </c>
      <c r="K200" s="32">
        <v>-9.4393999999999991</v>
      </c>
      <c r="L200" s="32">
        <v>0.13320000000000001</v>
      </c>
      <c r="M200" s="32" t="s">
        <v>143</v>
      </c>
      <c r="N200" s="32">
        <v>1.9532</v>
      </c>
      <c r="O200" s="33">
        <v>1.1946E-4</v>
      </c>
      <c r="P200" s="32" t="s">
        <v>143</v>
      </c>
      <c r="Q200" s="32">
        <v>3.0152999999999999</v>
      </c>
      <c r="R200" s="32">
        <v>0.13320000000000001</v>
      </c>
      <c r="S200" s="32">
        <v>0.82</v>
      </c>
      <c r="T200" s="32">
        <v>0.02</v>
      </c>
      <c r="U200" s="31" t="s">
        <v>13</v>
      </c>
      <c r="V200" s="32">
        <v>7.9993600000000005E-3</v>
      </c>
      <c r="W200" s="32">
        <v>2.00144E-4</v>
      </c>
      <c r="X200" s="32">
        <v>0</v>
      </c>
      <c r="Y200" s="32">
        <v>0</v>
      </c>
      <c r="Z200" s="32">
        <v>9.9991999999999998E-3</v>
      </c>
      <c r="AA200" s="32">
        <v>2.5018000000000002E-4</v>
      </c>
      <c r="AB200" s="31" t="s">
        <v>11</v>
      </c>
      <c r="AC200" s="32" t="s">
        <v>143</v>
      </c>
      <c r="AD200" s="32">
        <v>81.55</v>
      </c>
      <c r="AE200" s="32">
        <v>0.95</v>
      </c>
      <c r="AF200" s="32">
        <v>100</v>
      </c>
      <c r="AG200" s="32">
        <v>627</v>
      </c>
      <c r="AH200" s="32">
        <f t="shared" si="26"/>
        <v>528</v>
      </c>
      <c r="AI200" s="32">
        <f t="shared" si="29"/>
        <v>66</v>
      </c>
      <c r="AJ200" s="32">
        <v>3014</v>
      </c>
      <c r="AK200" s="32">
        <v>19096.400000000001</v>
      </c>
      <c r="AL200" s="37">
        <f t="shared" si="27"/>
        <v>4.0612121212121215</v>
      </c>
      <c r="AM200" s="32">
        <v>3419</v>
      </c>
      <c r="AN200" s="32">
        <f t="shared" si="28"/>
        <v>1.8280198888563907E-2</v>
      </c>
      <c r="AO200" s="32">
        <v>639</v>
      </c>
      <c r="AP200" s="32">
        <v>1215</v>
      </c>
      <c r="AQ200" s="32">
        <v>953</v>
      </c>
      <c r="AR200" s="32">
        <v>3534</v>
      </c>
      <c r="AS200" s="32">
        <f t="shared" si="24"/>
        <v>576</v>
      </c>
      <c r="AT200" s="32">
        <f t="shared" si="25"/>
        <v>2581</v>
      </c>
      <c r="AU200" s="34">
        <v>528</v>
      </c>
    </row>
    <row r="201" spans="1:47">
      <c r="A201" s="32">
        <v>120220</v>
      </c>
      <c r="B201" s="31" t="s">
        <v>357</v>
      </c>
      <c r="C201" s="32">
        <v>-16</v>
      </c>
      <c r="D201" s="31" t="s">
        <v>140</v>
      </c>
      <c r="E201" s="31" t="s">
        <v>140</v>
      </c>
      <c r="F201" s="31" t="s">
        <v>143</v>
      </c>
      <c r="G201" s="31" t="s">
        <v>143</v>
      </c>
      <c r="H201" s="32">
        <v>-12.1822</v>
      </c>
      <c r="I201" s="32">
        <v>3.04E-2</v>
      </c>
      <c r="J201" s="32" t="s">
        <v>143</v>
      </c>
      <c r="K201" s="32">
        <v>-9.6917000000000009</v>
      </c>
      <c r="L201" s="32">
        <v>9.6199999999999994E-2</v>
      </c>
      <c r="M201" s="32" t="s">
        <v>143</v>
      </c>
      <c r="N201" s="32">
        <v>1.9926999999999999</v>
      </c>
      <c r="O201" s="33">
        <v>4.2109E-5</v>
      </c>
      <c r="P201" s="32" t="s">
        <v>143</v>
      </c>
      <c r="Q201" s="32">
        <v>3.0097999999999998</v>
      </c>
      <c r="R201" s="32">
        <v>0.1623</v>
      </c>
      <c r="S201" s="32">
        <v>0.82</v>
      </c>
      <c r="T201" s="32">
        <v>0.02</v>
      </c>
      <c r="U201" s="31" t="s">
        <v>13</v>
      </c>
      <c r="V201" s="32">
        <v>0</v>
      </c>
      <c r="W201" s="32">
        <v>0</v>
      </c>
      <c r="X201" s="32">
        <v>0</v>
      </c>
      <c r="Y201" s="32">
        <v>0</v>
      </c>
      <c r="Z201" s="32">
        <v>0.08</v>
      </c>
      <c r="AA201" s="32">
        <v>1.0146000000000001E-3</v>
      </c>
      <c r="AB201" s="31" t="s">
        <v>11</v>
      </c>
      <c r="AC201" s="32" t="s">
        <v>143</v>
      </c>
      <c r="AD201" s="32">
        <v>80.099999999999994</v>
      </c>
      <c r="AE201" s="32">
        <v>1</v>
      </c>
      <c r="AF201" s="32">
        <v>89</v>
      </c>
      <c r="AG201" s="32">
        <v>536</v>
      </c>
      <c r="AH201" s="32">
        <f t="shared" si="26"/>
        <v>448</v>
      </c>
      <c r="AI201" s="32">
        <f t="shared" si="29"/>
        <v>56</v>
      </c>
      <c r="AJ201" s="32">
        <v>2682.48</v>
      </c>
      <c r="AK201" s="32">
        <v>16286.5</v>
      </c>
      <c r="AL201" s="37">
        <f t="shared" si="27"/>
        <v>4.0488154761904758</v>
      </c>
      <c r="AM201" s="32">
        <v>3421</v>
      </c>
      <c r="AN201" s="32">
        <f t="shared" si="28"/>
        <v>1.8269511838643671E-2</v>
      </c>
      <c r="AO201" s="32">
        <v>651</v>
      </c>
      <c r="AP201" s="32">
        <v>1239</v>
      </c>
      <c r="AQ201" s="32">
        <v>923</v>
      </c>
      <c r="AR201" s="32">
        <v>3641</v>
      </c>
      <c r="AS201" s="32">
        <f t="shared" si="24"/>
        <v>588</v>
      </c>
      <c r="AT201" s="32">
        <f t="shared" si="25"/>
        <v>2718</v>
      </c>
      <c r="AU201" s="34">
        <v>448</v>
      </c>
    </row>
    <row r="202" spans="1:47">
      <c r="A202" s="32">
        <v>120221</v>
      </c>
      <c r="B202" s="31" t="s">
        <v>358</v>
      </c>
      <c r="C202" s="32">
        <v>-16</v>
      </c>
      <c r="D202" s="31" t="s">
        <v>140</v>
      </c>
      <c r="E202" s="31" t="s">
        <v>140</v>
      </c>
      <c r="F202" s="31" t="s">
        <v>143</v>
      </c>
      <c r="G202" s="31" t="s">
        <v>143</v>
      </c>
      <c r="H202" s="32">
        <v>-11.9763</v>
      </c>
      <c r="I202" s="32">
        <v>8.7099999999999997E-2</v>
      </c>
      <c r="J202" s="32" t="s">
        <v>143</v>
      </c>
      <c r="K202" s="32">
        <v>-9.3989999999999991</v>
      </c>
      <c r="L202" s="32">
        <v>0.13519999999999999</v>
      </c>
      <c r="M202" s="32" t="s">
        <v>143</v>
      </c>
      <c r="N202" s="32">
        <v>1.9601999999999999</v>
      </c>
      <c r="O202" s="33"/>
      <c r="P202" s="32" t="s">
        <v>143</v>
      </c>
      <c r="Q202" s="32">
        <v>3.0055000000000001</v>
      </c>
      <c r="R202" s="32">
        <v>0.1671</v>
      </c>
      <c r="S202" s="32"/>
      <c r="T202" s="32"/>
      <c r="U202" s="31" t="s">
        <v>13</v>
      </c>
      <c r="V202" s="32">
        <v>7.9993600000000005E-3</v>
      </c>
      <c r="W202" s="32">
        <v>1.5709599999999999E-4</v>
      </c>
      <c r="X202" s="32">
        <v>0</v>
      </c>
      <c r="Y202" s="32">
        <v>0</v>
      </c>
      <c r="Z202" s="32">
        <v>7.9993599999999998E-2</v>
      </c>
      <c r="AA202" s="32">
        <v>1.5709599999999999E-3</v>
      </c>
      <c r="AB202" s="31" t="s">
        <v>11</v>
      </c>
      <c r="AC202" s="32" t="s">
        <v>143</v>
      </c>
      <c r="AD202" s="32">
        <v>83</v>
      </c>
      <c r="AE202" s="32">
        <v>1.21</v>
      </c>
      <c r="AF202" s="32">
        <v>60</v>
      </c>
      <c r="AG202" s="32">
        <v>799</v>
      </c>
      <c r="AH202" s="32">
        <f t="shared" si="26"/>
        <v>740</v>
      </c>
      <c r="AI202" s="32">
        <f t="shared" si="29"/>
        <v>92.5</v>
      </c>
      <c r="AJ202" s="32"/>
      <c r="AK202" s="32"/>
      <c r="AL202" s="32">
        <v>4.05</v>
      </c>
      <c r="AM202" s="32"/>
      <c r="AN202" s="32">
        <f>AVERAGE(AN192:AN201)</f>
        <v>1.828021638568338E-2</v>
      </c>
      <c r="AO202" s="32">
        <v>668</v>
      </c>
      <c r="AP202" s="32">
        <v>1244</v>
      </c>
      <c r="AQ202" s="32">
        <v>977</v>
      </c>
      <c r="AR202" s="32">
        <v>3569</v>
      </c>
      <c r="AS202" s="32">
        <f t="shared" si="24"/>
        <v>576</v>
      </c>
      <c r="AT202" s="32">
        <f t="shared" si="25"/>
        <v>2592</v>
      </c>
      <c r="AU202" s="34">
        <v>740</v>
      </c>
    </row>
    <row r="203" spans="1:47">
      <c r="A203" s="32">
        <v>120312</v>
      </c>
      <c r="B203" s="31" t="s">
        <v>359</v>
      </c>
      <c r="C203" s="32">
        <v>-16</v>
      </c>
      <c r="D203" s="31" t="s">
        <v>140</v>
      </c>
      <c r="E203" s="31" t="s">
        <v>11</v>
      </c>
      <c r="F203" s="31" t="s">
        <v>140</v>
      </c>
      <c r="G203" s="31" t="s">
        <v>140</v>
      </c>
      <c r="H203" s="32">
        <v>-11.656499999999999</v>
      </c>
      <c r="I203" s="32">
        <v>8.0100000000000005E-2</v>
      </c>
      <c r="J203" s="32" t="s">
        <v>140</v>
      </c>
      <c r="K203" s="32">
        <v>-9.0304000000000002</v>
      </c>
      <c r="L203" s="32">
        <v>0.1394</v>
      </c>
      <c r="M203" s="32" t="s">
        <v>55</v>
      </c>
      <c r="N203" s="32">
        <v>1.9417</v>
      </c>
      <c r="O203" s="33">
        <v>6.7039000000000006E-5</v>
      </c>
      <c r="P203" s="32" t="s">
        <v>140</v>
      </c>
      <c r="Q203" s="32">
        <v>3.1272000000000002</v>
      </c>
      <c r="R203" s="32">
        <v>0.69720000000000004</v>
      </c>
      <c r="S203" s="32">
        <v>1.23</v>
      </c>
      <c r="T203" s="32">
        <v>0.04</v>
      </c>
      <c r="U203" s="31" t="s">
        <v>13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1" t="s">
        <v>11</v>
      </c>
      <c r="AC203" s="32" t="s">
        <v>55</v>
      </c>
      <c r="AD203" s="32">
        <v>83.15</v>
      </c>
      <c r="AE203" s="32">
        <v>2.95</v>
      </c>
      <c r="AF203" s="32">
        <v>45</v>
      </c>
      <c r="AG203" s="32">
        <v>556</v>
      </c>
      <c r="AH203" s="32">
        <f t="shared" si="26"/>
        <v>512</v>
      </c>
      <c r="AI203" s="32">
        <f t="shared" si="29"/>
        <v>64</v>
      </c>
      <c r="AJ203" s="32">
        <v>1341.53</v>
      </c>
      <c r="AK203" s="32">
        <v>16953.400000000001</v>
      </c>
      <c r="AL203" s="37">
        <f>(AK203-AJ203)/AI203/60</f>
        <v>4.0655911458333334</v>
      </c>
      <c r="AM203" s="32">
        <v>3418</v>
      </c>
      <c r="AN203" s="32">
        <f>62.5/AM203</f>
        <v>1.828554710356934E-2</v>
      </c>
      <c r="AO203" s="32">
        <v>627</v>
      </c>
      <c r="AP203" s="32">
        <v>1215</v>
      </c>
      <c r="AQ203" s="32">
        <v>948</v>
      </c>
      <c r="AR203" s="32">
        <v>3665</v>
      </c>
      <c r="AS203" s="32">
        <f t="shared" si="24"/>
        <v>588</v>
      </c>
      <c r="AT203" s="32">
        <f t="shared" si="25"/>
        <v>2717</v>
      </c>
      <c r="AU203" s="34">
        <v>512</v>
      </c>
    </row>
    <row r="204" spans="1:47">
      <c r="A204" s="32">
        <v>120313</v>
      </c>
      <c r="B204" s="31" t="s">
        <v>360</v>
      </c>
      <c r="C204" s="32">
        <v>-18</v>
      </c>
      <c r="D204" s="31" t="s">
        <v>140</v>
      </c>
      <c r="E204" s="31" t="s">
        <v>140</v>
      </c>
      <c r="F204" s="31" t="s">
        <v>140</v>
      </c>
      <c r="G204" s="31" t="s">
        <v>140</v>
      </c>
      <c r="H204" s="32">
        <v>-13.5677</v>
      </c>
      <c r="I204" s="32">
        <v>4.2299999999999997E-2</v>
      </c>
      <c r="J204" s="32" t="s">
        <v>140</v>
      </c>
      <c r="K204" s="32">
        <v>-10.8927</v>
      </c>
      <c r="L204" s="32">
        <v>0.16009999999999999</v>
      </c>
      <c r="M204" s="32" t="s">
        <v>55</v>
      </c>
      <c r="N204" s="32">
        <v>1.9931000000000001</v>
      </c>
      <c r="O204" s="33">
        <v>1.2031000000000001E-4</v>
      </c>
      <c r="P204" s="32" t="s">
        <v>140</v>
      </c>
      <c r="Q204" s="32">
        <v>3.0004</v>
      </c>
      <c r="R204" s="32">
        <v>0.21379999999999999</v>
      </c>
      <c r="S204" s="32">
        <v>0.82</v>
      </c>
      <c r="T204" s="32">
        <v>0.02</v>
      </c>
      <c r="U204" s="31" t="s">
        <v>13</v>
      </c>
      <c r="V204" s="32">
        <v>7.9993600000000005E-3</v>
      </c>
      <c r="W204" s="32">
        <v>5.2382700000000004E-4</v>
      </c>
      <c r="X204" s="32">
        <v>0</v>
      </c>
      <c r="Y204" s="32">
        <v>0</v>
      </c>
      <c r="Z204" s="32">
        <v>2.4997999999999999E-3</v>
      </c>
      <c r="AA204" s="32">
        <v>1.6369600000000001E-4</v>
      </c>
      <c r="AB204" s="31" t="s">
        <v>11</v>
      </c>
      <c r="AC204" s="32" t="s">
        <v>55</v>
      </c>
      <c r="AD204" s="32">
        <v>84.05</v>
      </c>
      <c r="AE204" s="32">
        <v>1.05</v>
      </c>
      <c r="AF204" s="32">
        <v>66</v>
      </c>
      <c r="AG204" s="32">
        <v>561</v>
      </c>
      <c r="AH204" s="32">
        <f t="shared" si="26"/>
        <v>496</v>
      </c>
      <c r="AI204" s="32">
        <f t="shared" si="29"/>
        <v>62</v>
      </c>
      <c r="AJ204" s="32">
        <v>1983</v>
      </c>
      <c r="AK204" s="32">
        <v>17110.400000000001</v>
      </c>
      <c r="AL204" s="37">
        <f>(AK204-AJ204)/AI204/60</f>
        <v>4.0665053763440868</v>
      </c>
      <c r="AM204" s="32">
        <v>3419</v>
      </c>
      <c r="AN204" s="32">
        <f>62.5/AM204</f>
        <v>1.8280198888563907E-2</v>
      </c>
      <c r="AO204" s="32">
        <v>639</v>
      </c>
      <c r="AP204" s="32">
        <v>1233</v>
      </c>
      <c r="AQ204" s="32">
        <v>935</v>
      </c>
      <c r="AR204" s="32">
        <v>3521</v>
      </c>
      <c r="AS204" s="32">
        <f t="shared" si="24"/>
        <v>594</v>
      </c>
      <c r="AT204" s="32">
        <f t="shared" si="25"/>
        <v>2586</v>
      </c>
      <c r="AU204" s="34">
        <v>496</v>
      </c>
    </row>
    <row r="205" spans="1:47">
      <c r="A205" s="32">
        <v>120314</v>
      </c>
      <c r="B205" s="31" t="s">
        <v>361</v>
      </c>
      <c r="C205" s="32">
        <v>-18</v>
      </c>
      <c r="D205" s="31" t="s">
        <v>140</v>
      </c>
      <c r="E205" s="31" t="s">
        <v>11</v>
      </c>
      <c r="F205" s="31" t="s">
        <v>140</v>
      </c>
      <c r="G205" s="31" t="s">
        <v>140</v>
      </c>
      <c r="H205" s="32">
        <v>-13.675800000000001</v>
      </c>
      <c r="I205" s="32">
        <v>5.8000000000000003E-2</v>
      </c>
      <c r="J205" s="32" t="s">
        <v>140</v>
      </c>
      <c r="K205" s="32">
        <v>-11.019399999999999</v>
      </c>
      <c r="L205" s="32">
        <v>0.23749999999999999</v>
      </c>
      <c r="M205" s="32" t="s">
        <v>55</v>
      </c>
      <c r="N205" s="32">
        <v>1.9628000000000001</v>
      </c>
      <c r="O205" s="33">
        <v>1.3375E-4</v>
      </c>
      <c r="P205" s="32" t="s">
        <v>140</v>
      </c>
      <c r="Q205" s="32">
        <v>3.0289000000000001</v>
      </c>
      <c r="R205" s="32">
        <v>0.33429999999999999</v>
      </c>
      <c r="S205" s="32">
        <v>0.82</v>
      </c>
      <c r="T205" s="32">
        <v>0.02</v>
      </c>
      <c r="U205" s="31" t="s">
        <v>13</v>
      </c>
      <c r="V205" s="32">
        <v>7.9993600000000005E-3</v>
      </c>
      <c r="W205" s="32">
        <v>2.00144E-4</v>
      </c>
      <c r="X205" s="32">
        <v>0</v>
      </c>
      <c r="Y205" s="32">
        <v>0</v>
      </c>
      <c r="Z205" s="32">
        <v>9.9991999999999998E-3</v>
      </c>
      <c r="AA205" s="32">
        <v>2.5018000000000002E-4</v>
      </c>
      <c r="AB205" s="31" t="s">
        <v>11</v>
      </c>
      <c r="AC205" s="32" t="s">
        <v>55</v>
      </c>
      <c r="AD205" s="32">
        <v>82.1</v>
      </c>
      <c r="AE205" s="32">
        <v>1</v>
      </c>
      <c r="AF205" s="32">
        <v>57</v>
      </c>
      <c r="AG205" s="32">
        <v>576</v>
      </c>
      <c r="AH205" s="32">
        <f t="shared" si="26"/>
        <v>520</v>
      </c>
      <c r="AI205" s="32">
        <f t="shared" si="29"/>
        <v>65</v>
      </c>
      <c r="AJ205" s="32">
        <v>1706.02</v>
      </c>
      <c r="AK205" s="32">
        <v>17546.900000000001</v>
      </c>
      <c r="AL205" s="37">
        <f>(AK205-AJ205)/AI205/60</f>
        <v>4.0617641025641031</v>
      </c>
      <c r="AM205" s="32">
        <v>3384</v>
      </c>
      <c r="AN205" s="32">
        <f>62.5/AM205</f>
        <v>1.8469267139479904E-2</v>
      </c>
      <c r="AO205" s="32">
        <v>627</v>
      </c>
      <c r="AP205" s="32">
        <v>1215</v>
      </c>
      <c r="AQ205" s="32">
        <v>969</v>
      </c>
      <c r="AR205" s="32">
        <v>3665</v>
      </c>
      <c r="AS205" s="32">
        <f t="shared" si="24"/>
        <v>588</v>
      </c>
      <c r="AT205" s="32">
        <f t="shared" si="25"/>
        <v>2696</v>
      </c>
      <c r="AU205" s="34">
        <v>520</v>
      </c>
    </row>
    <row r="206" spans="1:47">
      <c r="A206" s="32">
        <v>120315</v>
      </c>
      <c r="B206" s="31" t="s">
        <v>362</v>
      </c>
      <c r="C206" s="32">
        <v>-18</v>
      </c>
      <c r="D206" s="31" t="s">
        <v>140</v>
      </c>
      <c r="E206" s="31" t="s">
        <v>140</v>
      </c>
      <c r="F206" s="31" t="s">
        <v>140</v>
      </c>
      <c r="G206" s="31" t="s">
        <v>140</v>
      </c>
      <c r="H206" s="32">
        <v>-13.371600000000001</v>
      </c>
      <c r="I206" s="32">
        <v>7.1099999999999997E-2</v>
      </c>
      <c r="J206" s="32" t="s">
        <v>140</v>
      </c>
      <c r="K206" s="32">
        <v>-10.61</v>
      </c>
      <c r="L206" s="32">
        <v>0.1313</v>
      </c>
      <c r="M206" s="32" t="s">
        <v>55</v>
      </c>
      <c r="N206" s="32">
        <v>1.9938</v>
      </c>
      <c r="O206" s="33"/>
      <c r="P206" s="32" t="s">
        <v>140</v>
      </c>
      <c r="Q206" s="32">
        <v>3.0019999999999998</v>
      </c>
      <c r="R206" s="32">
        <v>0.16520000000000001</v>
      </c>
      <c r="S206" s="32"/>
      <c r="T206" s="32"/>
      <c r="U206" s="31" t="s">
        <v>13</v>
      </c>
      <c r="V206" s="32">
        <v>7.9993600000000005E-3</v>
      </c>
      <c r="W206" s="32">
        <v>1.5940999999999999E-4</v>
      </c>
      <c r="X206" s="32">
        <v>0</v>
      </c>
      <c r="Y206" s="32">
        <v>0</v>
      </c>
      <c r="Z206" s="32">
        <v>3.9996799999999999E-2</v>
      </c>
      <c r="AA206" s="32">
        <v>7.9704999999999999E-4</v>
      </c>
      <c r="AB206" s="31" t="s">
        <v>11</v>
      </c>
      <c r="AC206" s="32" t="s">
        <v>55</v>
      </c>
      <c r="AD206" s="32">
        <v>86</v>
      </c>
      <c r="AE206" s="32">
        <v>0.96</v>
      </c>
      <c r="AF206" s="32">
        <v>50</v>
      </c>
      <c r="AG206" s="32">
        <v>620</v>
      </c>
      <c r="AH206" s="32">
        <f t="shared" si="26"/>
        <v>571</v>
      </c>
      <c r="AI206" s="32">
        <f t="shared" si="29"/>
        <v>71.375</v>
      </c>
      <c r="AJ206" s="32"/>
      <c r="AK206" s="32"/>
      <c r="AL206" s="32">
        <v>4.0599999999999996</v>
      </c>
      <c r="AM206" s="32"/>
      <c r="AN206" s="32">
        <f>AVERAGE(AN203:AN205)</f>
        <v>1.8345004377204384E-2</v>
      </c>
      <c r="AO206" s="32">
        <v>668</v>
      </c>
      <c r="AP206" s="32">
        <v>1244</v>
      </c>
      <c r="AQ206" s="32">
        <v>977</v>
      </c>
      <c r="AR206" s="32">
        <v>3569</v>
      </c>
      <c r="AS206" s="32">
        <f t="shared" si="24"/>
        <v>576</v>
      </c>
      <c r="AT206" s="32">
        <f t="shared" si="25"/>
        <v>2592</v>
      </c>
      <c r="AU206" s="34">
        <v>571</v>
      </c>
    </row>
    <row r="207" spans="1:47">
      <c r="A207" s="32">
        <v>120320</v>
      </c>
      <c r="B207" s="31" t="s">
        <v>363</v>
      </c>
      <c r="C207" s="32">
        <v>-16</v>
      </c>
      <c r="D207" s="31" t="s">
        <v>140</v>
      </c>
      <c r="E207" s="31" t="s">
        <v>11</v>
      </c>
      <c r="F207" s="31" t="s">
        <v>140</v>
      </c>
      <c r="G207" s="31" t="s">
        <v>140</v>
      </c>
      <c r="H207" s="32">
        <v>-11.5138</v>
      </c>
      <c r="I207" s="32">
        <v>6.0600000000000001E-2</v>
      </c>
      <c r="J207" s="32" t="s">
        <v>140</v>
      </c>
      <c r="K207" s="32">
        <v>-8.7636000000000003</v>
      </c>
      <c r="L207" s="32">
        <v>0.21779999999999999</v>
      </c>
      <c r="M207" s="32" t="s">
        <v>143</v>
      </c>
      <c r="N207" s="32" t="s">
        <v>119</v>
      </c>
      <c r="O207" s="33" t="s">
        <v>35</v>
      </c>
      <c r="P207" s="32" t="s">
        <v>140</v>
      </c>
      <c r="Q207" s="32">
        <v>2.9956999999999998</v>
      </c>
      <c r="R207" s="32">
        <v>0.1062</v>
      </c>
      <c r="S207" s="32">
        <v>0.82</v>
      </c>
      <c r="T207" s="32">
        <v>0.02</v>
      </c>
      <c r="U207" s="31" t="s">
        <v>13</v>
      </c>
      <c r="V207" s="32">
        <v>0</v>
      </c>
      <c r="W207" s="32">
        <v>0</v>
      </c>
      <c r="X207" s="32">
        <v>0</v>
      </c>
      <c r="Y207" s="32">
        <v>0</v>
      </c>
      <c r="Z207" s="32">
        <v>0</v>
      </c>
      <c r="AA207" s="32">
        <v>0</v>
      </c>
      <c r="AB207" s="31" t="s">
        <v>34</v>
      </c>
      <c r="AC207" s="32" t="s">
        <v>55</v>
      </c>
      <c r="AD207" s="32">
        <v>88.4</v>
      </c>
      <c r="AE207" s="32">
        <v>1.1000000000000001</v>
      </c>
      <c r="AF207" s="32">
        <v>106</v>
      </c>
      <c r="AG207" s="32">
        <v>777</v>
      </c>
      <c r="AH207" s="32">
        <f t="shared" si="26"/>
        <v>672</v>
      </c>
      <c r="AI207" s="32">
        <f t="shared" si="29"/>
        <v>84</v>
      </c>
      <c r="AJ207" s="32">
        <v>3200.5</v>
      </c>
      <c r="AK207" s="32">
        <v>23690.400000000001</v>
      </c>
      <c r="AL207" s="37">
        <f t="shared" ref="AL207:AL212" si="30">(AK207-AJ207)/AI207/60</f>
        <v>4.0654563492063494</v>
      </c>
      <c r="AM207" s="32">
        <v>3383</v>
      </c>
      <c r="AN207" s="32">
        <f t="shared" ref="AN207:AN212" si="31">62.5/AM207</f>
        <v>1.8474726574046703E-2</v>
      </c>
      <c r="AO207" s="32">
        <v>651</v>
      </c>
      <c r="AP207" s="32">
        <v>1233</v>
      </c>
      <c r="AQ207" s="32">
        <v>971</v>
      </c>
      <c r="AR207" s="32">
        <v>3665</v>
      </c>
      <c r="AS207" s="32">
        <f t="shared" si="24"/>
        <v>582</v>
      </c>
      <c r="AT207" s="32">
        <f t="shared" si="25"/>
        <v>2694</v>
      </c>
      <c r="AU207" s="34">
        <v>672</v>
      </c>
    </row>
    <row r="208" spans="1:47">
      <c r="A208" s="32">
        <v>120321</v>
      </c>
      <c r="B208" s="31" t="s">
        <v>364</v>
      </c>
      <c r="C208" s="32">
        <v>-16</v>
      </c>
      <c r="D208" s="31" t="s">
        <v>140</v>
      </c>
      <c r="E208" s="31" t="s">
        <v>11</v>
      </c>
      <c r="F208" s="31" t="s">
        <v>140</v>
      </c>
      <c r="G208" s="31" t="s">
        <v>140</v>
      </c>
      <c r="H208" s="32">
        <v>-11.57</v>
      </c>
      <c r="I208" s="32">
        <v>5.6899999999999999E-2</v>
      </c>
      <c r="J208" s="32" t="s">
        <v>140</v>
      </c>
      <c r="K208" s="32">
        <v>-8.8574999999999999</v>
      </c>
      <c r="L208" s="32">
        <v>0.20300000000000001</v>
      </c>
      <c r="M208" s="32" t="s">
        <v>143</v>
      </c>
      <c r="N208" s="32" t="s">
        <v>63</v>
      </c>
      <c r="O208" s="33" t="s">
        <v>35</v>
      </c>
      <c r="P208" s="32" t="s">
        <v>140</v>
      </c>
      <c r="Q208" s="32">
        <v>3.0127999999999999</v>
      </c>
      <c r="R208" s="32">
        <v>0.11600000000000001</v>
      </c>
      <c r="S208" s="32">
        <v>0.82</v>
      </c>
      <c r="T208" s="32">
        <v>0.02</v>
      </c>
      <c r="U208" s="31" t="s">
        <v>13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2">
        <v>0</v>
      </c>
      <c r="AB208" s="31" t="s">
        <v>74</v>
      </c>
      <c r="AC208" s="32" t="s">
        <v>55</v>
      </c>
      <c r="AD208" s="32">
        <v>88.25</v>
      </c>
      <c r="AE208" s="32">
        <v>1.05</v>
      </c>
      <c r="AF208" s="32">
        <v>88</v>
      </c>
      <c r="AG208" s="32">
        <v>727</v>
      </c>
      <c r="AH208" s="32">
        <f t="shared" si="26"/>
        <v>640</v>
      </c>
      <c r="AI208" s="32">
        <f t="shared" si="29"/>
        <v>80</v>
      </c>
      <c r="AJ208" s="32">
        <v>2648.02</v>
      </c>
      <c r="AK208" s="32">
        <v>22138.9</v>
      </c>
      <c r="AL208" s="37">
        <f t="shared" si="30"/>
        <v>4.0606</v>
      </c>
      <c r="AM208" s="32">
        <v>3430</v>
      </c>
      <c r="AN208" s="32">
        <f t="shared" si="31"/>
        <v>1.8221574344023325E-2</v>
      </c>
      <c r="AO208" s="32">
        <v>645</v>
      </c>
      <c r="AP208" s="32">
        <v>1233</v>
      </c>
      <c r="AQ208" s="32">
        <v>959</v>
      </c>
      <c r="AR208" s="32">
        <v>3689</v>
      </c>
      <c r="AS208" s="32">
        <f t="shared" si="24"/>
        <v>588</v>
      </c>
      <c r="AT208" s="32">
        <f t="shared" si="25"/>
        <v>2730</v>
      </c>
      <c r="AU208" s="34">
        <v>640</v>
      </c>
    </row>
    <row r="209" spans="1:47">
      <c r="A209" s="32">
        <v>120723</v>
      </c>
      <c r="B209" s="31" t="s">
        <v>365</v>
      </c>
      <c r="C209" s="32">
        <v>-16</v>
      </c>
      <c r="D209" s="31" t="s">
        <v>140</v>
      </c>
      <c r="E209" s="31" t="s">
        <v>11</v>
      </c>
      <c r="F209" s="31" t="s">
        <v>140</v>
      </c>
      <c r="G209" s="31" t="s">
        <v>140</v>
      </c>
      <c r="H209" s="32">
        <v>-11.968500000000001</v>
      </c>
      <c r="I209" s="32">
        <v>2.86E-2</v>
      </c>
      <c r="J209" s="32" t="s">
        <v>140</v>
      </c>
      <c r="K209" s="32">
        <v>-9.4647000000000006</v>
      </c>
      <c r="L209" s="32">
        <v>0.1444</v>
      </c>
      <c r="M209" s="32" t="s">
        <v>55</v>
      </c>
      <c r="N209" s="32">
        <v>1.96</v>
      </c>
      <c r="O209" s="33">
        <v>3.8415999999999999E-5</v>
      </c>
      <c r="P209" s="32" t="s">
        <v>140</v>
      </c>
      <c r="Q209" s="32">
        <v>3.0145</v>
      </c>
      <c r="R209" s="32">
        <v>0.33050000000000002</v>
      </c>
      <c r="S209" s="32">
        <v>0.95</v>
      </c>
      <c r="T209" s="32">
        <v>0.03</v>
      </c>
      <c r="U209" s="31" t="s">
        <v>13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1" t="s">
        <v>11</v>
      </c>
      <c r="AC209" s="32" t="s">
        <v>55</v>
      </c>
      <c r="AD209" s="32">
        <v>87.35</v>
      </c>
      <c r="AE209" s="32">
        <v>1.85</v>
      </c>
      <c r="AF209" s="32">
        <v>57</v>
      </c>
      <c r="AG209" s="32">
        <v>544</v>
      </c>
      <c r="AH209" s="32">
        <f t="shared" si="26"/>
        <v>488</v>
      </c>
      <c r="AI209" s="32">
        <f t="shared" si="29"/>
        <v>61</v>
      </c>
      <c r="AJ209" s="32">
        <v>1708.92</v>
      </c>
      <c r="AK209" s="32">
        <v>16531.400000000001</v>
      </c>
      <c r="AL209" s="37">
        <f t="shared" si="30"/>
        <v>4.0498579234972683</v>
      </c>
      <c r="AM209" s="32">
        <v>3387</v>
      </c>
      <c r="AN209" s="32">
        <f t="shared" si="31"/>
        <v>1.8452908178328904E-2</v>
      </c>
      <c r="AO209" s="32">
        <v>639</v>
      </c>
      <c r="AP209" s="32">
        <v>1227</v>
      </c>
      <c r="AQ209" s="32">
        <v>964</v>
      </c>
      <c r="AR209" s="32">
        <v>3572</v>
      </c>
      <c r="AS209" s="32">
        <f t="shared" si="24"/>
        <v>588</v>
      </c>
      <c r="AT209" s="32">
        <f t="shared" si="25"/>
        <v>2608</v>
      </c>
      <c r="AU209" s="34">
        <v>488</v>
      </c>
    </row>
    <row r="210" spans="1:47">
      <c r="A210" s="32">
        <v>120724</v>
      </c>
      <c r="B210" s="31" t="s">
        <v>366</v>
      </c>
      <c r="C210" s="32">
        <v>-16</v>
      </c>
      <c r="D210" s="31" t="s">
        <v>140</v>
      </c>
      <c r="E210" s="31" t="s">
        <v>11</v>
      </c>
      <c r="F210" s="31" t="s">
        <v>140</v>
      </c>
      <c r="G210" s="31" t="s">
        <v>140</v>
      </c>
      <c r="H210" s="32">
        <v>-12.126300000000001</v>
      </c>
      <c r="I210" s="32">
        <v>3.39E-2</v>
      </c>
      <c r="J210" s="32" t="s">
        <v>140</v>
      </c>
      <c r="K210" s="32">
        <v>-9.6268999999999991</v>
      </c>
      <c r="L210" s="32">
        <v>0.17680000000000001</v>
      </c>
      <c r="M210" s="32" t="s">
        <v>55</v>
      </c>
      <c r="N210" s="32">
        <v>1.962</v>
      </c>
      <c r="O210" s="33">
        <v>1.0746E-4</v>
      </c>
      <c r="P210" s="32" t="s">
        <v>140</v>
      </c>
      <c r="Q210" s="32">
        <v>2.9769000000000001</v>
      </c>
      <c r="R210" s="32">
        <v>0.24829999999999999</v>
      </c>
      <c r="S210" s="32">
        <v>0.95</v>
      </c>
      <c r="T210" s="32">
        <v>0.03</v>
      </c>
      <c r="U210" s="31" t="s">
        <v>13</v>
      </c>
      <c r="V210" s="32">
        <v>1.9999599999999998E-3</v>
      </c>
      <c r="W210" s="32">
        <v>1.5824400000000001E-4</v>
      </c>
      <c r="X210" s="32">
        <v>0</v>
      </c>
      <c r="Y210" s="32">
        <v>0</v>
      </c>
      <c r="Z210" s="32">
        <v>0</v>
      </c>
      <c r="AA210" s="32">
        <v>0</v>
      </c>
      <c r="AB210" s="31" t="s">
        <v>11</v>
      </c>
      <c r="AC210" s="32" t="s">
        <v>55</v>
      </c>
      <c r="AD210" s="32">
        <v>86.85</v>
      </c>
      <c r="AE210" s="32">
        <v>0.75</v>
      </c>
      <c r="AF210" s="32">
        <v>64</v>
      </c>
      <c r="AG210" s="32">
        <v>591</v>
      </c>
      <c r="AH210" s="32">
        <f t="shared" si="26"/>
        <v>528</v>
      </c>
      <c r="AI210" s="32">
        <f t="shared" si="29"/>
        <v>66</v>
      </c>
      <c r="AJ210" s="32">
        <v>1919.98</v>
      </c>
      <c r="AK210" s="32">
        <v>18012.900000000001</v>
      </c>
      <c r="AL210" s="37">
        <f t="shared" si="30"/>
        <v>4.0638686868686875</v>
      </c>
      <c r="AM210" s="32">
        <v>3385</v>
      </c>
      <c r="AN210" s="32">
        <f t="shared" si="31"/>
        <v>1.8463810930576072E-2</v>
      </c>
      <c r="AO210" s="32">
        <v>669</v>
      </c>
      <c r="AP210" s="32">
        <v>1257</v>
      </c>
      <c r="AQ210" s="32">
        <v>967</v>
      </c>
      <c r="AR210" s="32">
        <v>3569</v>
      </c>
      <c r="AS210" s="32">
        <f t="shared" si="24"/>
        <v>588</v>
      </c>
      <c r="AT210" s="32">
        <f t="shared" si="25"/>
        <v>2602</v>
      </c>
      <c r="AU210" s="34">
        <v>528</v>
      </c>
    </row>
    <row r="211" spans="1:47">
      <c r="A211" s="32">
        <v>120725</v>
      </c>
      <c r="B211" s="31" t="s">
        <v>367</v>
      </c>
      <c r="C211" s="32">
        <v>-16</v>
      </c>
      <c r="D211" s="31" t="s">
        <v>140</v>
      </c>
      <c r="E211" s="31" t="s">
        <v>11</v>
      </c>
      <c r="F211" s="31" t="s">
        <v>140</v>
      </c>
      <c r="G211" s="31" t="s">
        <v>140</v>
      </c>
      <c r="H211" s="32">
        <v>-12.206799999999999</v>
      </c>
      <c r="I211" s="32">
        <v>5.0700000000000002E-2</v>
      </c>
      <c r="J211" s="32" t="s">
        <v>140</v>
      </c>
      <c r="K211" s="32">
        <v>-9.7085000000000008</v>
      </c>
      <c r="L211" s="32">
        <v>0.20019999999999999</v>
      </c>
      <c r="M211" s="32" t="s">
        <v>55</v>
      </c>
      <c r="N211" s="32">
        <v>1.9925999999999999</v>
      </c>
      <c r="O211" s="33">
        <v>6.4980000000000005E-5</v>
      </c>
      <c r="P211" s="32" t="s">
        <v>140</v>
      </c>
      <c r="Q211" s="32">
        <v>3.0017999999999998</v>
      </c>
      <c r="R211" s="32">
        <v>0.35899999999999999</v>
      </c>
      <c r="S211" s="32">
        <v>0.95</v>
      </c>
      <c r="T211" s="32">
        <v>0.03</v>
      </c>
      <c r="U211" s="31" t="s">
        <v>13</v>
      </c>
      <c r="V211" s="32">
        <v>7.9993600000000005E-3</v>
      </c>
      <c r="W211" s="32">
        <v>1.8563E-4</v>
      </c>
      <c r="X211" s="32">
        <v>0</v>
      </c>
      <c r="Y211" s="32">
        <v>0</v>
      </c>
      <c r="Z211" s="32">
        <v>0</v>
      </c>
      <c r="AA211" s="32">
        <v>0</v>
      </c>
      <c r="AB211" s="31" t="s">
        <v>11</v>
      </c>
      <c r="AC211" s="32" t="s">
        <v>55</v>
      </c>
      <c r="AD211" s="32">
        <v>87.25</v>
      </c>
      <c r="AE211" s="32">
        <v>0.95</v>
      </c>
      <c r="AF211" s="32">
        <v>51</v>
      </c>
      <c r="AG211" s="32">
        <v>546</v>
      </c>
      <c r="AH211" s="32">
        <f t="shared" si="26"/>
        <v>496</v>
      </c>
      <c r="AI211" s="32">
        <f t="shared" si="29"/>
        <v>62</v>
      </c>
      <c r="AJ211" s="32">
        <v>1522.06</v>
      </c>
      <c r="AK211" s="32">
        <v>16644</v>
      </c>
      <c r="AL211" s="37">
        <f t="shared" si="30"/>
        <v>4.0650376344086023</v>
      </c>
      <c r="AM211" s="32">
        <v>3381</v>
      </c>
      <c r="AN211" s="32">
        <f t="shared" si="31"/>
        <v>1.8485655131617866E-2</v>
      </c>
      <c r="AO211" s="32">
        <v>633</v>
      </c>
      <c r="AP211" s="32">
        <v>1221</v>
      </c>
      <c r="AQ211" s="32">
        <v>931</v>
      </c>
      <c r="AR211" s="32">
        <v>3539</v>
      </c>
      <c r="AS211" s="32">
        <f t="shared" si="24"/>
        <v>588</v>
      </c>
      <c r="AT211" s="32">
        <f t="shared" si="25"/>
        <v>2608</v>
      </c>
      <c r="AU211" s="34">
        <v>496</v>
      </c>
    </row>
    <row r="212" spans="1:47">
      <c r="A212" s="32">
        <v>120726</v>
      </c>
      <c r="B212" s="31" t="s">
        <v>368</v>
      </c>
      <c r="C212" s="32">
        <v>-16</v>
      </c>
      <c r="D212" s="31" t="s">
        <v>140</v>
      </c>
      <c r="E212" s="31" t="s">
        <v>11</v>
      </c>
      <c r="F212" s="31" t="s">
        <v>140</v>
      </c>
      <c r="G212" s="31" t="s">
        <v>140</v>
      </c>
      <c r="H212" s="32">
        <v>-12.1731</v>
      </c>
      <c r="I212" s="32">
        <v>6.6699999999999995E-2</v>
      </c>
      <c r="J212" s="32" t="s">
        <v>140</v>
      </c>
      <c r="K212" s="32">
        <v>-9.6316000000000006</v>
      </c>
      <c r="L212" s="32">
        <v>0.2165</v>
      </c>
      <c r="M212" s="32" t="s">
        <v>55</v>
      </c>
      <c r="N212" s="32">
        <v>2.0103</v>
      </c>
      <c r="O212" s="33">
        <v>9.2362999999999996E-5</v>
      </c>
      <c r="P212" s="32" t="s">
        <v>140</v>
      </c>
      <c r="Q212" s="32">
        <v>2.9701</v>
      </c>
      <c r="R212" s="32">
        <v>0.26989999999999997</v>
      </c>
      <c r="S212" s="32">
        <v>0.95</v>
      </c>
      <c r="T212" s="32">
        <v>0.03</v>
      </c>
      <c r="U212" s="31" t="s">
        <v>13</v>
      </c>
      <c r="V212" s="32">
        <v>3.1989799999999999E-2</v>
      </c>
      <c r="W212" s="32">
        <v>4.3022699999999999E-4</v>
      </c>
      <c r="X212" s="32">
        <v>0</v>
      </c>
      <c r="Y212" s="32">
        <v>0</v>
      </c>
      <c r="Z212" s="32">
        <v>0</v>
      </c>
      <c r="AA212" s="32">
        <v>0</v>
      </c>
      <c r="AB212" s="31" t="s">
        <v>11</v>
      </c>
      <c r="AC212" s="32" t="s">
        <v>55</v>
      </c>
      <c r="AD212" s="32">
        <v>88</v>
      </c>
      <c r="AE212" s="32">
        <v>1.1000000000000001</v>
      </c>
      <c r="AF212" s="32">
        <v>67</v>
      </c>
      <c r="AG212" s="32">
        <v>538</v>
      </c>
      <c r="AH212" s="32">
        <f t="shared" si="26"/>
        <v>472</v>
      </c>
      <c r="AI212" s="32">
        <f t="shared" si="29"/>
        <v>59</v>
      </c>
      <c r="AJ212" s="32">
        <v>2009.72</v>
      </c>
      <c r="AK212" s="32">
        <v>16391.099999999999</v>
      </c>
      <c r="AL212" s="37">
        <f t="shared" si="30"/>
        <v>4.0625367231638414</v>
      </c>
      <c r="AM212" s="32">
        <v>3334</v>
      </c>
      <c r="AN212" s="32">
        <f t="shared" si="31"/>
        <v>1.8746250749850028E-2</v>
      </c>
      <c r="AO212" s="32">
        <v>651</v>
      </c>
      <c r="AP212" s="32">
        <v>1239</v>
      </c>
      <c r="AQ212" s="32">
        <v>1011</v>
      </c>
      <c r="AR212" s="32">
        <v>3587</v>
      </c>
      <c r="AS212" s="32">
        <f t="shared" si="24"/>
        <v>588</v>
      </c>
      <c r="AT212" s="32">
        <f t="shared" si="25"/>
        <v>2576</v>
      </c>
      <c r="AU212" s="34">
        <v>472</v>
      </c>
    </row>
    <row r="213" spans="1:47">
      <c r="A213" s="32">
        <v>120730</v>
      </c>
      <c r="B213" s="31" t="s">
        <v>369</v>
      </c>
      <c r="C213" s="32">
        <v>-16</v>
      </c>
      <c r="D213" s="31" t="s">
        <v>140</v>
      </c>
      <c r="E213" s="31" t="s">
        <v>140</v>
      </c>
      <c r="F213" s="31" t="s">
        <v>140</v>
      </c>
      <c r="G213" s="31" t="s">
        <v>140</v>
      </c>
      <c r="H213" s="32">
        <v>-12.063599999999999</v>
      </c>
      <c r="I213" s="32">
        <v>8.6300000000000002E-2</v>
      </c>
      <c r="J213" s="32" t="s">
        <v>140</v>
      </c>
      <c r="K213" s="32">
        <v>-9.5489999999999995</v>
      </c>
      <c r="L213" s="32">
        <v>0.1764</v>
      </c>
      <c r="M213" s="32" t="s">
        <v>55</v>
      </c>
      <c r="N213" s="32">
        <v>1.9728000000000001</v>
      </c>
      <c r="O213" s="33"/>
      <c r="P213" s="32" t="s">
        <v>140</v>
      </c>
      <c r="Q213" s="32">
        <v>2.9822000000000002</v>
      </c>
      <c r="R213" s="32">
        <v>0.22789999999999999</v>
      </c>
      <c r="S213" s="32"/>
      <c r="T213" s="32"/>
      <c r="U213" s="31" t="s">
        <v>13</v>
      </c>
      <c r="V213" s="32">
        <v>0.12783600000000001</v>
      </c>
      <c r="W213" s="32">
        <v>1.6095300000000001E-3</v>
      </c>
      <c r="X213" s="32">
        <v>0</v>
      </c>
      <c r="Y213" s="32">
        <v>0</v>
      </c>
      <c r="Z213" s="32">
        <v>0</v>
      </c>
      <c r="AA213" s="32">
        <v>0</v>
      </c>
      <c r="AB213" s="31" t="s">
        <v>11</v>
      </c>
      <c r="AC213" s="32" t="s">
        <v>55</v>
      </c>
      <c r="AD213" s="32">
        <v>88</v>
      </c>
      <c r="AE213" s="32">
        <v>1.08</v>
      </c>
      <c r="AF213" s="32">
        <v>50</v>
      </c>
      <c r="AG213" s="32">
        <v>791</v>
      </c>
      <c r="AH213" s="32">
        <f t="shared" si="26"/>
        <v>742</v>
      </c>
      <c r="AI213" s="32">
        <f t="shared" si="29"/>
        <v>92.75</v>
      </c>
      <c r="AJ213" s="32"/>
      <c r="AK213" s="32"/>
      <c r="AL213" s="32">
        <v>4.0599999999999996</v>
      </c>
      <c r="AM213" s="32"/>
      <c r="AN213" s="32">
        <f>AVERAGE(AN207:AN212)</f>
        <v>1.847415431807382E-2</v>
      </c>
      <c r="AO213" s="32">
        <v>668</v>
      </c>
      <c r="AP213" s="32">
        <v>1244</v>
      </c>
      <c r="AQ213" s="32">
        <v>977</v>
      </c>
      <c r="AR213" s="32">
        <v>3569</v>
      </c>
      <c r="AS213" s="32">
        <f t="shared" si="24"/>
        <v>576</v>
      </c>
      <c r="AT213" s="32">
        <f t="shared" si="25"/>
        <v>2592</v>
      </c>
      <c r="AU213" s="34">
        <v>742</v>
      </c>
    </row>
    <row r="214" spans="1:47">
      <c r="A214" s="32">
        <v>120731</v>
      </c>
      <c r="B214" s="31" t="s">
        <v>370</v>
      </c>
      <c r="C214" s="32">
        <v>-16</v>
      </c>
      <c r="D214" s="31" t="s">
        <v>140</v>
      </c>
      <c r="E214" s="31" t="s">
        <v>140</v>
      </c>
      <c r="F214" s="31" t="s">
        <v>140</v>
      </c>
      <c r="G214" s="31" t="s">
        <v>140</v>
      </c>
      <c r="H214" s="32">
        <v>-12.205399999999999</v>
      </c>
      <c r="I214" s="32">
        <v>8.2199999999999995E-2</v>
      </c>
      <c r="J214" s="32" t="s">
        <v>140</v>
      </c>
      <c r="K214" s="32">
        <v>-9.8810000000000002</v>
      </c>
      <c r="L214" s="32">
        <v>0.1411</v>
      </c>
      <c r="M214" s="32" t="s">
        <v>55</v>
      </c>
      <c r="N214" s="32">
        <v>1.9674</v>
      </c>
      <c r="O214" s="33"/>
      <c r="P214" s="32" t="s">
        <v>140</v>
      </c>
      <c r="Q214" s="32">
        <v>2.9628999999999999</v>
      </c>
      <c r="R214" s="32">
        <v>0.34660000000000002</v>
      </c>
      <c r="S214" s="32"/>
      <c r="T214" s="32"/>
      <c r="U214" s="31" t="s">
        <v>13</v>
      </c>
      <c r="V214" s="32">
        <v>0.12783600000000001</v>
      </c>
      <c r="W214" s="32">
        <v>3.9987299999999998E-3</v>
      </c>
      <c r="X214" s="32">
        <v>0</v>
      </c>
      <c r="Y214" s="32">
        <v>0</v>
      </c>
      <c r="Z214" s="32">
        <v>4.9936099999999999E-3</v>
      </c>
      <c r="AA214" s="32">
        <v>1.562E-4</v>
      </c>
      <c r="AB214" s="31" t="s">
        <v>11</v>
      </c>
      <c r="AC214" s="32" t="s">
        <v>55</v>
      </c>
      <c r="AD214" s="32">
        <v>87</v>
      </c>
      <c r="AE214" s="32">
        <v>0.9</v>
      </c>
      <c r="AF214" s="32">
        <v>40</v>
      </c>
      <c r="AG214" s="32">
        <v>480</v>
      </c>
      <c r="AH214" s="32">
        <f t="shared" si="26"/>
        <v>441</v>
      </c>
      <c r="AI214" s="32">
        <v>55.125</v>
      </c>
      <c r="AJ214" s="32"/>
      <c r="AK214" s="32"/>
      <c r="AL214" s="32">
        <v>4.0599999999999996</v>
      </c>
      <c r="AM214" s="32"/>
      <c r="AN214" s="32">
        <f>AVERAGE(AN207:AN212)</f>
        <v>1.847415431807382E-2</v>
      </c>
      <c r="AO214" s="32">
        <v>668</v>
      </c>
      <c r="AP214" s="32">
        <v>1244</v>
      </c>
      <c r="AQ214" s="32">
        <v>977</v>
      </c>
      <c r="AR214" s="32">
        <v>3569</v>
      </c>
      <c r="AS214" s="32">
        <f t="shared" si="24"/>
        <v>576</v>
      </c>
      <c r="AT214" s="32">
        <f t="shared" si="25"/>
        <v>2592</v>
      </c>
      <c r="AU214" s="34">
        <v>441</v>
      </c>
    </row>
    <row r="215" spans="1:47">
      <c r="A215" s="32">
        <v>120801</v>
      </c>
      <c r="B215" s="31" t="s">
        <v>371</v>
      </c>
      <c r="C215" s="32">
        <v>-16</v>
      </c>
      <c r="D215" s="31" t="s">
        <v>140</v>
      </c>
      <c r="E215" s="31" t="s">
        <v>140</v>
      </c>
      <c r="F215" s="31" t="s">
        <v>140</v>
      </c>
      <c r="G215" s="31" t="s">
        <v>140</v>
      </c>
      <c r="H215" s="32">
        <v>-12.167400000000001</v>
      </c>
      <c r="I215" s="32">
        <v>6.5100000000000005E-2</v>
      </c>
      <c r="J215" s="32" t="s">
        <v>140</v>
      </c>
      <c r="K215" s="32">
        <v>-9.6987000000000005</v>
      </c>
      <c r="L215" s="32">
        <v>0.1739</v>
      </c>
      <c r="M215" s="32" t="s">
        <v>55</v>
      </c>
      <c r="N215" s="32">
        <v>1.99</v>
      </c>
      <c r="O215" s="33">
        <v>1.042E-4</v>
      </c>
      <c r="P215" s="32" t="s">
        <v>140</v>
      </c>
      <c r="Q215" s="32">
        <v>2.9845000000000002</v>
      </c>
      <c r="R215" s="32">
        <v>0.23749999999999999</v>
      </c>
      <c r="S215" s="32">
        <v>0.95</v>
      </c>
      <c r="T215" s="32">
        <v>0.03</v>
      </c>
      <c r="U215" s="31" t="s">
        <v>13</v>
      </c>
      <c r="V215" s="32">
        <v>7.9993600000000005E-3</v>
      </c>
      <c r="W215" s="32">
        <v>2.9483100000000001E-4</v>
      </c>
      <c r="X215" s="32">
        <v>0</v>
      </c>
      <c r="Y215" s="32">
        <v>0</v>
      </c>
      <c r="Z215" s="32">
        <v>4.9995999999999999E-3</v>
      </c>
      <c r="AA215" s="32">
        <v>1.8426900000000001E-4</v>
      </c>
      <c r="AB215" s="31" t="s">
        <v>11</v>
      </c>
      <c r="AC215" s="32" t="s">
        <v>55</v>
      </c>
      <c r="AD215" s="32">
        <v>87.2</v>
      </c>
      <c r="AE215" s="32">
        <v>0.9</v>
      </c>
      <c r="AF215" s="32">
        <v>65</v>
      </c>
      <c r="AG215" s="32">
        <v>600</v>
      </c>
      <c r="AH215" s="32">
        <f t="shared" si="26"/>
        <v>536</v>
      </c>
      <c r="AI215" s="32">
        <f>AH215/8</f>
        <v>67</v>
      </c>
      <c r="AJ215" s="32">
        <v>1948.02</v>
      </c>
      <c r="AK215" s="32">
        <v>18273.900000000001</v>
      </c>
      <c r="AL215" s="37">
        <f>(AK215-AJ215)/AI215/60</f>
        <v>4.0611641791044777</v>
      </c>
      <c r="AM215" s="32">
        <v>3341</v>
      </c>
      <c r="AN215" s="32">
        <f>62.5/AM215</f>
        <v>1.8706973959892247E-2</v>
      </c>
      <c r="AO215" s="32">
        <v>669</v>
      </c>
      <c r="AP215" s="32">
        <v>1251</v>
      </c>
      <c r="AQ215" s="32">
        <v>978</v>
      </c>
      <c r="AR215" s="32">
        <v>3497</v>
      </c>
      <c r="AS215" s="32">
        <f t="shared" si="24"/>
        <v>582</v>
      </c>
      <c r="AT215" s="32">
        <f t="shared" si="25"/>
        <v>2519</v>
      </c>
      <c r="AU215" s="34">
        <v>536</v>
      </c>
    </row>
    <row r="216" spans="1:47">
      <c r="A216" s="32">
        <v>120802</v>
      </c>
      <c r="B216" s="31" t="s">
        <v>372</v>
      </c>
      <c r="C216" s="32">
        <v>-16</v>
      </c>
      <c r="D216" s="31" t="s">
        <v>140</v>
      </c>
      <c r="E216" s="31" t="s">
        <v>11</v>
      </c>
      <c r="F216" s="31" t="s">
        <v>140</v>
      </c>
      <c r="G216" s="31" t="s">
        <v>140</v>
      </c>
      <c r="H216" s="32">
        <v>-12.1739</v>
      </c>
      <c r="I216" s="32">
        <v>5.7799999999999997E-2</v>
      </c>
      <c r="J216" s="32" t="s">
        <v>140</v>
      </c>
      <c r="K216" s="32">
        <v>-9.7123000000000008</v>
      </c>
      <c r="L216" s="32">
        <v>0.16009999999999999</v>
      </c>
      <c r="M216" s="32" t="s">
        <v>143</v>
      </c>
      <c r="N216" s="32" t="s">
        <v>63</v>
      </c>
      <c r="O216" s="33" t="s">
        <v>35</v>
      </c>
      <c r="P216" s="32" t="s">
        <v>140</v>
      </c>
      <c r="Q216" s="32">
        <v>2.9819</v>
      </c>
      <c r="R216" s="32">
        <v>0.24809999999999999</v>
      </c>
      <c r="S216" s="32">
        <v>0.95</v>
      </c>
      <c r="T216" s="32">
        <v>0.03</v>
      </c>
      <c r="U216" s="31" t="s">
        <v>13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1" t="s">
        <v>74</v>
      </c>
      <c r="AC216" s="32" t="s">
        <v>55</v>
      </c>
      <c r="AD216" s="32">
        <v>87.15</v>
      </c>
      <c r="AE216" s="32">
        <v>0.85</v>
      </c>
      <c r="AF216" s="32">
        <v>68</v>
      </c>
      <c r="AG216" s="32">
        <v>579</v>
      </c>
      <c r="AH216" s="32">
        <f t="shared" si="26"/>
        <v>512</v>
      </c>
      <c r="AI216" s="32">
        <f>AH216/8</f>
        <v>64</v>
      </c>
      <c r="AJ216" s="32">
        <v>2042.5</v>
      </c>
      <c r="AK216" s="32">
        <v>17642.900000000001</v>
      </c>
      <c r="AL216" s="37">
        <f>(AK216-AJ216)/AI216/60</f>
        <v>4.0626041666666675</v>
      </c>
      <c r="AM216" s="32">
        <v>3334</v>
      </c>
      <c r="AN216" s="32">
        <f>62.5/AM216</f>
        <v>1.8746250749850028E-2</v>
      </c>
      <c r="AO216" s="32">
        <v>675</v>
      </c>
      <c r="AP216" s="32">
        <v>1251</v>
      </c>
      <c r="AQ216" s="32">
        <v>987</v>
      </c>
      <c r="AR216" s="32">
        <v>3563</v>
      </c>
      <c r="AS216" s="32">
        <f t="shared" si="24"/>
        <v>576</v>
      </c>
      <c r="AT216" s="32">
        <f t="shared" si="25"/>
        <v>2576</v>
      </c>
      <c r="AU216" s="34">
        <v>512</v>
      </c>
    </row>
    <row r="217" spans="1:47">
      <c r="A217" s="32">
        <v>120803</v>
      </c>
      <c r="B217" s="31" t="s">
        <v>373</v>
      </c>
      <c r="C217" s="32">
        <v>-16</v>
      </c>
      <c r="D217" s="31" t="s">
        <v>140</v>
      </c>
      <c r="E217" s="31" t="s">
        <v>140</v>
      </c>
      <c r="F217" s="31" t="s">
        <v>140</v>
      </c>
      <c r="G217" s="31" t="s">
        <v>140</v>
      </c>
      <c r="H217" s="32">
        <v>-12.1624</v>
      </c>
      <c r="I217" s="32">
        <v>6.1600000000000002E-2</v>
      </c>
      <c r="J217" s="32" t="s">
        <v>140</v>
      </c>
      <c r="K217" s="32">
        <v>-9.7797000000000001</v>
      </c>
      <c r="L217" s="32">
        <v>0.1215</v>
      </c>
      <c r="M217" s="32" t="s">
        <v>55</v>
      </c>
      <c r="N217" s="32">
        <v>1.9572000000000001</v>
      </c>
      <c r="O217" s="33"/>
      <c r="P217" s="32" t="s">
        <v>140</v>
      </c>
      <c r="Q217" s="32">
        <v>2.9863</v>
      </c>
      <c r="R217" s="32">
        <v>0.2407</v>
      </c>
      <c r="S217" s="32"/>
      <c r="T217" s="32"/>
      <c r="U217" s="31" t="s">
        <v>13</v>
      </c>
      <c r="V217" s="32">
        <v>0</v>
      </c>
      <c r="W217" s="32">
        <v>0</v>
      </c>
      <c r="X217" s="32">
        <v>0</v>
      </c>
      <c r="Y217" s="32">
        <v>0</v>
      </c>
      <c r="Z217" s="32">
        <v>5.0000000000000001E-3</v>
      </c>
      <c r="AA217" s="32">
        <v>1.6834400000000001E-4</v>
      </c>
      <c r="AB217" s="31" t="s">
        <v>11</v>
      </c>
      <c r="AC217" s="32" t="s">
        <v>55</v>
      </c>
      <c r="AD217" s="32">
        <v>88</v>
      </c>
      <c r="AE217" s="32">
        <v>0.74</v>
      </c>
      <c r="AF217" s="32">
        <v>60</v>
      </c>
      <c r="AG217" s="32">
        <v>756</v>
      </c>
      <c r="AH217" s="32">
        <f t="shared" si="26"/>
        <v>697</v>
      </c>
      <c r="AI217" s="32">
        <v>87.125</v>
      </c>
      <c r="AJ217" s="32"/>
      <c r="AK217" s="32"/>
      <c r="AL217" s="32">
        <v>4.0599999999999996</v>
      </c>
      <c r="AM217" s="32"/>
      <c r="AN217" s="32">
        <f>AVERAGE(AN207:AN212)</f>
        <v>1.847415431807382E-2</v>
      </c>
      <c r="AO217" s="32">
        <v>668</v>
      </c>
      <c r="AP217" s="32">
        <v>1244</v>
      </c>
      <c r="AQ217" s="32">
        <v>977</v>
      </c>
      <c r="AR217" s="32">
        <v>3569</v>
      </c>
      <c r="AS217" s="32">
        <f t="shared" si="24"/>
        <v>576</v>
      </c>
      <c r="AT217" s="32">
        <f t="shared" si="25"/>
        <v>2592</v>
      </c>
      <c r="AU217" s="34">
        <v>697</v>
      </c>
    </row>
    <row r="218" spans="1:47">
      <c r="A218" s="32">
        <v>120804</v>
      </c>
      <c r="B218" s="31" t="s">
        <v>374</v>
      </c>
      <c r="C218" s="32">
        <v>-16</v>
      </c>
      <c r="D218" s="31" t="s">
        <v>140</v>
      </c>
      <c r="E218" s="31" t="s">
        <v>140</v>
      </c>
      <c r="F218" s="31" t="s">
        <v>140</v>
      </c>
      <c r="G218" s="31" t="s">
        <v>140</v>
      </c>
      <c r="H218" s="32">
        <v>-12.138400000000001</v>
      </c>
      <c r="I218" s="32">
        <v>6.0400000000000002E-2</v>
      </c>
      <c r="J218" s="32" t="s">
        <v>140</v>
      </c>
      <c r="K218" s="32">
        <v>-9.6578999999999997</v>
      </c>
      <c r="L218" s="32">
        <v>0.1593</v>
      </c>
      <c r="M218" s="32" t="s">
        <v>55</v>
      </c>
      <c r="N218" s="32">
        <v>1.9677</v>
      </c>
      <c r="O218" s="33">
        <v>9.5892999999999998E-5</v>
      </c>
      <c r="P218" s="32" t="s">
        <v>140</v>
      </c>
      <c r="Q218" s="32">
        <v>2.9796</v>
      </c>
      <c r="R218" s="32">
        <v>0.25800000000000001</v>
      </c>
      <c r="S218" s="32">
        <v>0.95</v>
      </c>
      <c r="T218" s="32">
        <v>0.03</v>
      </c>
      <c r="U218" s="31" t="s">
        <v>13</v>
      </c>
      <c r="V218" s="32">
        <v>0</v>
      </c>
      <c r="W218" s="32">
        <v>0</v>
      </c>
      <c r="X218" s="32">
        <v>0</v>
      </c>
      <c r="Y218" s="32">
        <v>0</v>
      </c>
      <c r="Z218" s="32">
        <v>0.02</v>
      </c>
      <c r="AA218" s="32">
        <v>2.9534100000000002E-4</v>
      </c>
      <c r="AB218" s="31" t="s">
        <v>11</v>
      </c>
      <c r="AC218" s="32" t="s">
        <v>55</v>
      </c>
      <c r="AD218" s="32">
        <v>87.4</v>
      </c>
      <c r="AE218" s="32">
        <v>0.7</v>
      </c>
      <c r="AF218" s="32">
        <v>67</v>
      </c>
      <c r="AG218" s="32">
        <v>650</v>
      </c>
      <c r="AH218" s="32">
        <f t="shared" si="26"/>
        <v>584</v>
      </c>
      <c r="AI218" s="32">
        <f t="shared" ref="AI218:AI228" si="32">AH218/8</f>
        <v>73</v>
      </c>
      <c r="AJ218" s="32">
        <v>2009.48</v>
      </c>
      <c r="AK218" s="32">
        <v>19790.900000000001</v>
      </c>
      <c r="AL218" s="37">
        <f t="shared" ref="AL218:AL224" si="33">(AK218-AJ218)/AI218/60</f>
        <v>4.0596849315068493</v>
      </c>
      <c r="AM218" s="32">
        <v>3337</v>
      </c>
      <c r="AN218" s="32">
        <f t="shared" ref="AN218:AN224" si="34">62.5/AM218</f>
        <v>1.8729397662571173E-2</v>
      </c>
      <c r="AO218" s="32">
        <v>669</v>
      </c>
      <c r="AP218" s="32">
        <v>1245</v>
      </c>
      <c r="AQ218" s="32">
        <v>981</v>
      </c>
      <c r="AR218" s="32">
        <v>3551</v>
      </c>
      <c r="AS218" s="32">
        <f t="shared" si="24"/>
        <v>576</v>
      </c>
      <c r="AT218" s="32">
        <f t="shared" si="25"/>
        <v>2570</v>
      </c>
      <c r="AU218" s="34">
        <v>584</v>
      </c>
    </row>
    <row r="219" spans="1:47">
      <c r="A219" s="32">
        <v>120906</v>
      </c>
      <c r="B219" s="31" t="s">
        <v>375</v>
      </c>
      <c r="C219" s="32">
        <v>-19.5</v>
      </c>
      <c r="D219" s="31" t="s">
        <v>140</v>
      </c>
      <c r="E219" s="31" t="s">
        <v>11</v>
      </c>
      <c r="F219" s="31" t="s">
        <v>140</v>
      </c>
      <c r="G219" s="31" t="s">
        <v>140</v>
      </c>
      <c r="H219" s="32">
        <v>-14.8775</v>
      </c>
      <c r="I219" s="32">
        <v>4.19E-2</v>
      </c>
      <c r="J219" s="32" t="s">
        <v>140</v>
      </c>
      <c r="K219" s="32">
        <v>-12.099500000000001</v>
      </c>
      <c r="L219" s="32">
        <v>0.22420000000000001</v>
      </c>
      <c r="M219" s="32" t="s">
        <v>55</v>
      </c>
      <c r="N219" s="32">
        <v>1.2649999999999999</v>
      </c>
      <c r="O219" s="33">
        <v>3.7833999999999997E-5</v>
      </c>
      <c r="P219" s="32" t="s">
        <v>140</v>
      </c>
      <c r="Q219" s="32">
        <v>2.1476999999999999</v>
      </c>
      <c r="R219" s="32">
        <v>0.75190000000000001</v>
      </c>
      <c r="S219" s="32">
        <v>1.05</v>
      </c>
      <c r="T219" s="32">
        <v>0.03</v>
      </c>
      <c r="U219" s="31" t="s">
        <v>13</v>
      </c>
      <c r="V219" s="32">
        <v>3.1989799999999999E-2</v>
      </c>
      <c r="W219" s="32">
        <v>4.3022699999999999E-4</v>
      </c>
      <c r="X219" s="32">
        <v>0</v>
      </c>
      <c r="Y219" s="32">
        <v>0</v>
      </c>
      <c r="Z219" s="32">
        <v>0</v>
      </c>
      <c r="AA219" s="32">
        <v>0</v>
      </c>
      <c r="AB219" s="31" t="s">
        <v>11</v>
      </c>
      <c r="AC219" s="32" t="s">
        <v>55</v>
      </c>
      <c r="AD219" s="32">
        <v>86.4</v>
      </c>
      <c r="AE219" s="32">
        <v>0.9</v>
      </c>
      <c r="AF219" s="32">
        <v>29</v>
      </c>
      <c r="AG219" s="32">
        <v>404</v>
      </c>
      <c r="AH219" s="32">
        <f t="shared" si="26"/>
        <v>376</v>
      </c>
      <c r="AI219" s="32">
        <f t="shared" si="32"/>
        <v>47</v>
      </c>
      <c r="AJ219" s="32">
        <v>856.98400000000004</v>
      </c>
      <c r="AK219" s="32">
        <v>12330.1</v>
      </c>
      <c r="AL219" s="37">
        <f t="shared" si="33"/>
        <v>4.0684808510638293</v>
      </c>
      <c r="AM219" s="32">
        <v>3329</v>
      </c>
      <c r="AN219" s="32">
        <f t="shared" si="34"/>
        <v>1.8774406728747372E-2</v>
      </c>
      <c r="AO219" s="32">
        <v>675</v>
      </c>
      <c r="AP219" s="32">
        <v>1245</v>
      </c>
      <c r="AQ219" s="32">
        <v>974</v>
      </c>
      <c r="AR219" s="32">
        <v>3563</v>
      </c>
      <c r="AS219" s="32">
        <f t="shared" si="24"/>
        <v>570</v>
      </c>
      <c r="AT219" s="32">
        <f t="shared" si="25"/>
        <v>2589</v>
      </c>
      <c r="AU219" s="34">
        <v>376</v>
      </c>
    </row>
    <row r="220" spans="1:47">
      <c r="A220" s="32">
        <v>120907</v>
      </c>
      <c r="B220" s="31" t="s">
        <v>376</v>
      </c>
      <c r="C220" s="32">
        <v>-19.5</v>
      </c>
      <c r="D220" s="31" t="s">
        <v>140</v>
      </c>
      <c r="E220" s="31" t="s">
        <v>11</v>
      </c>
      <c r="F220" s="31" t="s">
        <v>140</v>
      </c>
      <c r="G220" s="31" t="s">
        <v>140</v>
      </c>
      <c r="H220" s="32">
        <v>-14.832100000000001</v>
      </c>
      <c r="I220" s="32">
        <v>4.4999999999999998E-2</v>
      </c>
      <c r="J220" s="32" t="s">
        <v>140</v>
      </c>
      <c r="K220" s="32">
        <v>-11.9346</v>
      </c>
      <c r="L220" s="32">
        <v>0.25940000000000002</v>
      </c>
      <c r="M220" s="32" t="s">
        <v>55</v>
      </c>
      <c r="N220" s="32">
        <v>1.2549999999999999</v>
      </c>
      <c r="O220" s="33">
        <v>1.7863000000000002E-5</v>
      </c>
      <c r="P220" s="32" t="s">
        <v>140</v>
      </c>
      <c r="Q220" s="32">
        <v>4.9934000000000003</v>
      </c>
      <c r="R220" s="32">
        <v>0.2271</v>
      </c>
      <c r="S220" s="32">
        <v>1.05</v>
      </c>
      <c r="T220" s="32">
        <v>0.03</v>
      </c>
      <c r="U220" s="31" t="s">
        <v>13</v>
      </c>
      <c r="V220" s="32">
        <v>3.1989799999999999E-2</v>
      </c>
      <c r="W220" s="32">
        <v>4.3022699999999999E-4</v>
      </c>
      <c r="X220" s="32">
        <v>0</v>
      </c>
      <c r="Y220" s="32">
        <v>0</v>
      </c>
      <c r="Z220" s="32">
        <v>0</v>
      </c>
      <c r="AA220" s="32">
        <v>0</v>
      </c>
      <c r="AB220" s="31" t="s">
        <v>11</v>
      </c>
      <c r="AC220" s="32" t="s">
        <v>55</v>
      </c>
      <c r="AD220" s="32">
        <v>87.2</v>
      </c>
      <c r="AE220" s="32">
        <v>0.7</v>
      </c>
      <c r="AF220" s="32">
        <v>28</v>
      </c>
      <c r="AG220" s="32">
        <v>995</v>
      </c>
      <c r="AH220" s="32">
        <f t="shared" si="26"/>
        <v>968</v>
      </c>
      <c r="AI220" s="32">
        <f t="shared" si="32"/>
        <v>121</v>
      </c>
      <c r="AJ220" s="32">
        <v>825.76599999999996</v>
      </c>
      <c r="AK220" s="32">
        <v>30323.7</v>
      </c>
      <c r="AL220" s="37">
        <f t="shared" si="33"/>
        <v>4.0630763085399453</v>
      </c>
      <c r="AM220" s="32">
        <v>3324</v>
      </c>
      <c r="AN220" s="32">
        <f t="shared" si="34"/>
        <v>1.8802647412755717E-2</v>
      </c>
      <c r="AO220" s="32">
        <v>639</v>
      </c>
      <c r="AP220" s="32">
        <v>1203</v>
      </c>
      <c r="AQ220" s="32">
        <v>970</v>
      </c>
      <c r="AR220" s="32">
        <v>3557</v>
      </c>
      <c r="AS220" s="32">
        <f t="shared" si="24"/>
        <v>564</v>
      </c>
      <c r="AT220" s="32">
        <f t="shared" si="25"/>
        <v>2587</v>
      </c>
      <c r="AU220" s="34">
        <v>968</v>
      </c>
    </row>
    <row r="221" spans="1:47">
      <c r="A221" s="32">
        <v>120910</v>
      </c>
      <c r="B221" s="31" t="s">
        <v>377</v>
      </c>
      <c r="C221" s="32">
        <v>-19.5</v>
      </c>
      <c r="D221" s="31" t="s">
        <v>140</v>
      </c>
      <c r="E221" s="31" t="s">
        <v>11</v>
      </c>
      <c r="F221" s="31" t="s">
        <v>140</v>
      </c>
      <c r="G221" s="31" t="s">
        <v>140</v>
      </c>
      <c r="H221" s="32">
        <v>-15.0402</v>
      </c>
      <c r="I221" s="32">
        <v>2.07E-2</v>
      </c>
      <c r="J221" s="32" t="s">
        <v>140</v>
      </c>
      <c r="K221" s="32">
        <v>-12.380800000000001</v>
      </c>
      <c r="L221" s="32">
        <v>0.1132</v>
      </c>
      <c r="M221" s="32" t="s">
        <v>55</v>
      </c>
      <c r="N221" s="32">
        <v>1.2354000000000001</v>
      </c>
      <c r="O221" s="33">
        <v>4.5170000000000003E-5</v>
      </c>
      <c r="P221" s="32" t="s">
        <v>140</v>
      </c>
      <c r="Q221" s="32">
        <v>0.64149999999999996</v>
      </c>
      <c r="R221" s="32">
        <v>0.76060000000000005</v>
      </c>
      <c r="S221" s="32">
        <v>1.05</v>
      </c>
      <c r="T221" s="32">
        <v>0.03</v>
      </c>
      <c r="U221" s="31" t="s">
        <v>13</v>
      </c>
      <c r="V221" s="32">
        <v>3.1989799999999999E-2</v>
      </c>
      <c r="W221" s="32">
        <v>4.3022699999999999E-4</v>
      </c>
      <c r="X221" s="32">
        <v>0</v>
      </c>
      <c r="Y221" s="32">
        <v>0</v>
      </c>
      <c r="Z221" s="32">
        <v>0</v>
      </c>
      <c r="AA221" s="32">
        <v>0</v>
      </c>
      <c r="AB221" s="31" t="s">
        <v>11</v>
      </c>
      <c r="AC221" s="32" t="s">
        <v>55</v>
      </c>
      <c r="AD221" s="32">
        <v>83.65</v>
      </c>
      <c r="AE221" s="32">
        <v>1.25</v>
      </c>
      <c r="AF221" s="32">
        <v>29</v>
      </c>
      <c r="AG221" s="32">
        <v>580</v>
      </c>
      <c r="AH221" s="32">
        <f t="shared" si="26"/>
        <v>552</v>
      </c>
      <c r="AI221" s="32">
        <f t="shared" si="32"/>
        <v>69</v>
      </c>
      <c r="AJ221" s="32">
        <v>854.5</v>
      </c>
      <c r="AK221" s="32">
        <v>17658.900000000001</v>
      </c>
      <c r="AL221" s="37">
        <f t="shared" si="33"/>
        <v>4.0590338164251216</v>
      </c>
      <c r="AM221" s="32">
        <v>3338</v>
      </c>
      <c r="AN221" s="32">
        <f t="shared" si="34"/>
        <v>1.872378669862193E-2</v>
      </c>
      <c r="AO221" s="32">
        <v>687</v>
      </c>
      <c r="AP221" s="32">
        <v>1257</v>
      </c>
      <c r="AQ221" s="32">
        <v>985</v>
      </c>
      <c r="AR221" s="32">
        <v>3569</v>
      </c>
      <c r="AS221" s="32">
        <f t="shared" si="24"/>
        <v>570</v>
      </c>
      <c r="AT221" s="32">
        <f t="shared" si="25"/>
        <v>2584</v>
      </c>
      <c r="AU221" s="34">
        <v>552</v>
      </c>
    </row>
    <row r="222" spans="1:47">
      <c r="A222" s="32">
        <v>120911</v>
      </c>
      <c r="B222" s="31" t="s">
        <v>378</v>
      </c>
      <c r="C222" s="32">
        <v>-19.5</v>
      </c>
      <c r="D222" s="31" t="s">
        <v>140</v>
      </c>
      <c r="E222" s="31" t="s">
        <v>11</v>
      </c>
      <c r="F222" s="31" t="s">
        <v>140</v>
      </c>
      <c r="G222" s="31" t="s">
        <v>140</v>
      </c>
      <c r="H222" s="32">
        <v>-14.694900000000001</v>
      </c>
      <c r="I222" s="32">
        <v>4.3499999999999997E-2</v>
      </c>
      <c r="J222" s="32" t="s">
        <v>140</v>
      </c>
      <c r="K222" s="32">
        <v>-11.799899999999999</v>
      </c>
      <c r="L222" s="32">
        <v>0.20860000000000001</v>
      </c>
      <c r="M222" s="32" t="s">
        <v>55</v>
      </c>
      <c r="N222" s="32">
        <v>1.2673000000000001</v>
      </c>
      <c r="O222" s="33">
        <v>4.5590000000000002E-5</v>
      </c>
      <c r="P222" s="32" t="s">
        <v>140</v>
      </c>
      <c r="Q222" s="32">
        <v>7.9527999999999999</v>
      </c>
      <c r="R222" s="32">
        <v>0.32969999999999999</v>
      </c>
      <c r="S222" s="32">
        <v>1.05</v>
      </c>
      <c r="T222" s="32">
        <v>0.03</v>
      </c>
      <c r="U222" s="31" t="s">
        <v>13</v>
      </c>
      <c r="V222" s="32">
        <v>3.1989799999999999E-2</v>
      </c>
      <c r="W222" s="32">
        <v>4.3022699999999999E-4</v>
      </c>
      <c r="X222" s="32">
        <v>0</v>
      </c>
      <c r="Y222" s="32">
        <v>0</v>
      </c>
      <c r="Z222" s="32">
        <v>0</v>
      </c>
      <c r="AA222" s="32">
        <v>0</v>
      </c>
      <c r="AB222" s="31" t="s">
        <v>11</v>
      </c>
      <c r="AC222" s="32" t="s">
        <v>55</v>
      </c>
      <c r="AD222" s="32">
        <v>88.05</v>
      </c>
      <c r="AE222" s="32">
        <v>0.55000000000000004</v>
      </c>
      <c r="AF222" s="32">
        <v>32</v>
      </c>
      <c r="AG222" s="32">
        <v>559</v>
      </c>
      <c r="AH222" s="32">
        <f t="shared" si="26"/>
        <v>528</v>
      </c>
      <c r="AI222" s="32">
        <f t="shared" si="32"/>
        <v>66</v>
      </c>
      <c r="AJ222" s="32">
        <v>946.48400000000004</v>
      </c>
      <c r="AK222" s="32">
        <v>17019.900000000001</v>
      </c>
      <c r="AL222" s="37">
        <f t="shared" si="33"/>
        <v>4.0589434343434352</v>
      </c>
      <c r="AM222" s="32">
        <v>3382</v>
      </c>
      <c r="AN222" s="32">
        <f t="shared" si="34"/>
        <v>1.848018923713779E-2</v>
      </c>
      <c r="AO222" s="32">
        <v>693</v>
      </c>
      <c r="AP222" s="32">
        <v>1269</v>
      </c>
      <c r="AQ222" s="32">
        <v>951</v>
      </c>
      <c r="AR222" s="32">
        <v>3575</v>
      </c>
      <c r="AS222" s="32">
        <f t="shared" si="24"/>
        <v>576</v>
      </c>
      <c r="AT222" s="32">
        <f t="shared" si="25"/>
        <v>2624</v>
      </c>
      <c r="AU222" s="34">
        <v>528</v>
      </c>
    </row>
    <row r="223" spans="1:47">
      <c r="A223" s="32">
        <v>120912</v>
      </c>
      <c r="B223" s="31" t="s">
        <v>379</v>
      </c>
      <c r="C223" s="32">
        <v>-19.5</v>
      </c>
      <c r="D223" s="31" t="s">
        <v>140</v>
      </c>
      <c r="E223" s="31" t="s">
        <v>11</v>
      </c>
      <c r="F223" s="31" t="s">
        <v>140</v>
      </c>
      <c r="G223" s="31" t="s">
        <v>140</v>
      </c>
      <c r="H223" s="32">
        <v>-14.725199999999999</v>
      </c>
      <c r="I223" s="32">
        <v>2.4899999999999999E-2</v>
      </c>
      <c r="J223" s="32" t="s">
        <v>140</v>
      </c>
      <c r="K223" s="32">
        <v>-11.9476</v>
      </c>
      <c r="L223" s="32">
        <v>0.13650000000000001</v>
      </c>
      <c r="M223" s="32" t="s">
        <v>55</v>
      </c>
      <c r="N223" s="32">
        <v>1.2815000000000001</v>
      </c>
      <c r="O223" s="33">
        <v>7.2928000000000004E-5</v>
      </c>
      <c r="P223" s="32" t="s">
        <v>140</v>
      </c>
      <c r="Q223" s="32">
        <v>2.0882999999999998</v>
      </c>
      <c r="R223" s="32">
        <v>0.627</v>
      </c>
      <c r="S223" s="32">
        <v>1.23</v>
      </c>
      <c r="T223" s="32">
        <v>0.04</v>
      </c>
      <c r="U223" s="31" t="s">
        <v>13</v>
      </c>
      <c r="V223" s="32">
        <v>3.1989799999999999E-2</v>
      </c>
      <c r="W223" s="32">
        <v>4.3022699999999999E-4</v>
      </c>
      <c r="X223" s="32">
        <v>0</v>
      </c>
      <c r="Y223" s="32">
        <v>0</v>
      </c>
      <c r="Z223" s="32">
        <v>0</v>
      </c>
      <c r="AA223" s="32">
        <v>0</v>
      </c>
      <c r="AB223" s="31" t="s">
        <v>11</v>
      </c>
      <c r="AC223" s="32" t="s">
        <v>55</v>
      </c>
      <c r="AD223" s="32">
        <v>86.8</v>
      </c>
      <c r="AE223" s="32">
        <v>0.5</v>
      </c>
      <c r="AF223" s="32">
        <v>31</v>
      </c>
      <c r="AG223" s="32">
        <v>518</v>
      </c>
      <c r="AH223" s="32">
        <f t="shared" si="26"/>
        <v>488</v>
      </c>
      <c r="AI223" s="32">
        <f t="shared" si="32"/>
        <v>61</v>
      </c>
      <c r="AJ223" s="32">
        <v>915.48400000000004</v>
      </c>
      <c r="AK223" s="32">
        <v>15773.9</v>
      </c>
      <c r="AL223" s="37">
        <f t="shared" si="33"/>
        <v>4.0596765027322403</v>
      </c>
      <c r="AM223" s="32">
        <v>3333</v>
      </c>
      <c r="AN223" s="32">
        <f t="shared" si="34"/>
        <v>1.8751875187518752E-2</v>
      </c>
      <c r="AO223" s="32">
        <v>681</v>
      </c>
      <c r="AP223" s="32">
        <v>1257</v>
      </c>
      <c r="AQ223" s="32">
        <v>999</v>
      </c>
      <c r="AR223" s="32">
        <v>3593</v>
      </c>
      <c r="AS223" s="32">
        <f t="shared" si="24"/>
        <v>576</v>
      </c>
      <c r="AT223" s="32">
        <f t="shared" si="25"/>
        <v>2594</v>
      </c>
      <c r="AU223" s="34">
        <v>488</v>
      </c>
    </row>
    <row r="224" spans="1:47">
      <c r="A224" s="32">
        <v>120913</v>
      </c>
      <c r="B224" s="31" t="s">
        <v>380</v>
      </c>
      <c r="C224" s="32">
        <v>-19.5</v>
      </c>
      <c r="D224" s="31" t="s">
        <v>140</v>
      </c>
      <c r="E224" s="31" t="s">
        <v>11</v>
      </c>
      <c r="F224" s="31" t="s">
        <v>140</v>
      </c>
      <c r="G224" s="31" t="s">
        <v>140</v>
      </c>
      <c r="H224" s="32">
        <v>-14.9773</v>
      </c>
      <c r="I224" s="32">
        <v>6.9199999999999998E-2</v>
      </c>
      <c r="J224" s="32" t="s">
        <v>140</v>
      </c>
      <c r="K224" s="32">
        <v>-11.8599</v>
      </c>
      <c r="L224" s="32">
        <v>0.3216</v>
      </c>
      <c r="M224" s="32" t="s">
        <v>55</v>
      </c>
      <c r="N224" s="32">
        <v>1.2801</v>
      </c>
      <c r="O224" s="33">
        <v>3.8124000000000003E-5</v>
      </c>
      <c r="P224" s="32" t="s">
        <v>140</v>
      </c>
      <c r="Q224" s="32">
        <v>2.0573999999999999</v>
      </c>
      <c r="R224" s="32">
        <v>0.43180000000000002</v>
      </c>
      <c r="S224" s="32">
        <v>0.65</v>
      </c>
      <c r="T224" s="32">
        <v>0.02</v>
      </c>
      <c r="U224" s="31" t="s">
        <v>13</v>
      </c>
      <c r="V224" s="32">
        <v>3.1989799999999999E-2</v>
      </c>
      <c r="W224" s="32">
        <v>4.3022699999999999E-4</v>
      </c>
      <c r="X224" s="32">
        <v>0</v>
      </c>
      <c r="Y224" s="32">
        <v>0</v>
      </c>
      <c r="Z224" s="32">
        <v>0</v>
      </c>
      <c r="AA224" s="32">
        <v>0</v>
      </c>
      <c r="AB224" s="31" t="s">
        <v>11</v>
      </c>
      <c r="AC224" s="32" t="s">
        <v>55</v>
      </c>
      <c r="AD224" s="32">
        <v>89</v>
      </c>
      <c r="AE224" s="32">
        <v>0.8</v>
      </c>
      <c r="AF224" s="32">
        <v>47</v>
      </c>
      <c r="AG224" s="32">
        <v>670</v>
      </c>
      <c r="AH224" s="32">
        <f t="shared" si="26"/>
        <v>624</v>
      </c>
      <c r="AI224" s="32">
        <f t="shared" si="32"/>
        <v>78</v>
      </c>
      <c r="AJ224" s="32">
        <v>1401.47</v>
      </c>
      <c r="AK224" s="32">
        <v>20396.400000000001</v>
      </c>
      <c r="AL224" s="37">
        <f t="shared" si="33"/>
        <v>4.0587457264957267</v>
      </c>
      <c r="AM224" s="32">
        <v>3333</v>
      </c>
      <c r="AN224" s="32">
        <f t="shared" si="34"/>
        <v>1.8751875187518752E-2</v>
      </c>
      <c r="AO224" s="32">
        <v>669</v>
      </c>
      <c r="AP224" s="32">
        <v>1233</v>
      </c>
      <c r="AQ224" s="32">
        <v>992</v>
      </c>
      <c r="AR224" s="32">
        <v>3587</v>
      </c>
      <c r="AS224" s="32">
        <f t="shared" si="24"/>
        <v>564</v>
      </c>
      <c r="AT224" s="32">
        <f t="shared" si="25"/>
        <v>2595</v>
      </c>
      <c r="AU224" s="34">
        <v>624</v>
      </c>
    </row>
    <row r="225" spans="1:47">
      <c r="A225" s="32">
        <v>120914</v>
      </c>
      <c r="B225" s="31" t="s">
        <v>381</v>
      </c>
      <c r="C225" s="32">
        <v>-19.5</v>
      </c>
      <c r="D225" s="31" t="s">
        <v>140</v>
      </c>
      <c r="E225" s="31" t="s">
        <v>140</v>
      </c>
      <c r="F225" s="31" t="s">
        <v>140</v>
      </c>
      <c r="G225" s="31" t="s">
        <v>140</v>
      </c>
      <c r="H225" s="32">
        <v>-15.4315</v>
      </c>
      <c r="I225" s="32">
        <v>2.6700000000000002E-2</v>
      </c>
      <c r="J225" s="32" t="s">
        <v>140</v>
      </c>
      <c r="K225" s="32">
        <v>-10.17</v>
      </c>
      <c r="L225" s="32">
        <v>7.8299999999999995E-2</v>
      </c>
      <c r="M225" s="32" t="s">
        <v>55</v>
      </c>
      <c r="N225" s="32">
        <v>1.2804</v>
      </c>
      <c r="O225" s="33"/>
      <c r="P225" s="32" t="s">
        <v>140</v>
      </c>
      <c r="Q225" s="32">
        <v>2.0266000000000002</v>
      </c>
      <c r="R225" s="32">
        <v>0.25459999999999999</v>
      </c>
      <c r="S225" s="32"/>
      <c r="T225" s="32"/>
      <c r="U225" s="31" t="s">
        <v>13</v>
      </c>
      <c r="V225" s="32">
        <v>3.1989799999999999E-2</v>
      </c>
      <c r="W225" s="32">
        <v>4.3022699999999999E-4</v>
      </c>
      <c r="X225" s="32">
        <v>0</v>
      </c>
      <c r="Y225" s="32">
        <v>0</v>
      </c>
      <c r="Z225" s="32">
        <v>0</v>
      </c>
      <c r="AA225" s="32">
        <v>0</v>
      </c>
      <c r="AB225" s="31" t="s">
        <v>11</v>
      </c>
      <c r="AC225" s="32" t="s">
        <v>55</v>
      </c>
      <c r="AD225" s="32">
        <v>88</v>
      </c>
      <c r="AE225" s="32">
        <v>0.89</v>
      </c>
      <c r="AF225" s="32">
        <v>80</v>
      </c>
      <c r="AG225" s="32">
        <v>890</v>
      </c>
      <c r="AH225" s="32">
        <f t="shared" si="26"/>
        <v>811</v>
      </c>
      <c r="AI225" s="32">
        <f t="shared" si="32"/>
        <v>101.375</v>
      </c>
      <c r="AJ225" s="32"/>
      <c r="AK225" s="32"/>
      <c r="AL225" s="32">
        <v>4.0599999999999996</v>
      </c>
      <c r="AM225" s="32"/>
      <c r="AN225" s="39">
        <f>AVERAGE(AN230:AN241)</f>
        <v>1.8724741757052861E-2</v>
      </c>
      <c r="AO225" s="32">
        <v>668</v>
      </c>
      <c r="AP225" s="32">
        <v>1244</v>
      </c>
      <c r="AQ225" s="32">
        <v>977</v>
      </c>
      <c r="AR225" s="32">
        <v>3569</v>
      </c>
      <c r="AS225" s="32">
        <f t="shared" si="24"/>
        <v>576</v>
      </c>
      <c r="AT225" s="32">
        <f t="shared" si="25"/>
        <v>2592</v>
      </c>
      <c r="AU225" s="34">
        <v>811</v>
      </c>
    </row>
    <row r="226" spans="1:47">
      <c r="A226" s="32">
        <v>120918</v>
      </c>
      <c r="B226" s="31" t="s">
        <v>382</v>
      </c>
      <c r="C226" s="32">
        <v>-19.5</v>
      </c>
      <c r="D226" s="31" t="s">
        <v>140</v>
      </c>
      <c r="E226" s="31" t="s">
        <v>140</v>
      </c>
      <c r="F226" s="31" t="s">
        <v>140</v>
      </c>
      <c r="G226" s="31" t="s">
        <v>140</v>
      </c>
      <c r="H226" s="32">
        <v>-14.969900000000001</v>
      </c>
      <c r="I226" s="32">
        <v>2.9700000000000001E-2</v>
      </c>
      <c r="J226" s="32" t="s">
        <v>140</v>
      </c>
      <c r="K226" s="32">
        <v>-12.28</v>
      </c>
      <c r="L226" s="32">
        <v>4.5900000000000003E-2</v>
      </c>
      <c r="M226" s="32" t="s">
        <v>55</v>
      </c>
      <c r="N226" s="32">
        <v>1.1412</v>
      </c>
      <c r="O226" s="33"/>
      <c r="P226" s="32" t="s">
        <v>140</v>
      </c>
      <c r="Q226" s="32">
        <v>1.9842</v>
      </c>
      <c r="R226" s="32">
        <v>0.26669999999999999</v>
      </c>
      <c r="S226" s="32"/>
      <c r="T226" s="32"/>
      <c r="U226" s="31" t="s">
        <v>13</v>
      </c>
      <c r="V226" s="32">
        <v>3.1989799999999999E-2</v>
      </c>
      <c r="W226" s="32">
        <v>3.5571700000000001E-3</v>
      </c>
      <c r="X226" s="32">
        <v>0</v>
      </c>
      <c r="Y226" s="32">
        <v>0</v>
      </c>
      <c r="Z226" s="32">
        <v>1.2496E-3</v>
      </c>
      <c r="AA226" s="32">
        <v>1.3895199999999999E-4</v>
      </c>
      <c r="AB226" s="31" t="s">
        <v>11</v>
      </c>
      <c r="AC226" s="32" t="s">
        <v>55</v>
      </c>
      <c r="AD226" s="32">
        <v>87</v>
      </c>
      <c r="AE226" s="32">
        <v>1.0900000000000001</v>
      </c>
      <c r="AF226" s="32">
        <v>15</v>
      </c>
      <c r="AG226" s="32">
        <v>519</v>
      </c>
      <c r="AH226" s="32">
        <f t="shared" si="26"/>
        <v>505</v>
      </c>
      <c r="AI226" s="32">
        <f t="shared" si="32"/>
        <v>63.125</v>
      </c>
      <c r="AJ226" s="32"/>
      <c r="AK226" s="32"/>
      <c r="AL226" s="32">
        <v>4.0599999999999996</v>
      </c>
      <c r="AM226" s="32"/>
      <c r="AN226" s="32">
        <f>AVERAGE(AN218:AN224)</f>
        <v>1.8716311159267356E-2</v>
      </c>
      <c r="AO226" s="32">
        <v>668</v>
      </c>
      <c r="AP226" s="32">
        <v>1244</v>
      </c>
      <c r="AQ226" s="32">
        <v>977</v>
      </c>
      <c r="AR226" s="32">
        <v>3569</v>
      </c>
      <c r="AS226" s="32">
        <f t="shared" si="24"/>
        <v>576</v>
      </c>
      <c r="AT226" s="32">
        <f t="shared" si="25"/>
        <v>2592</v>
      </c>
      <c r="AU226" s="34">
        <v>505</v>
      </c>
    </row>
    <row r="227" spans="1:47">
      <c r="A227" s="32">
        <v>120919</v>
      </c>
      <c r="B227" s="31" t="s">
        <v>383</v>
      </c>
      <c r="C227" s="32">
        <v>-19.5</v>
      </c>
      <c r="D227" s="31" t="s">
        <v>140</v>
      </c>
      <c r="E227" s="31" t="s">
        <v>11</v>
      </c>
      <c r="F227" s="31" t="s">
        <v>140</v>
      </c>
      <c r="G227" s="31" t="s">
        <v>140</v>
      </c>
      <c r="H227" s="32">
        <v>-14.921900000000001</v>
      </c>
      <c r="I227" s="32">
        <v>3.2000000000000001E-2</v>
      </c>
      <c r="J227" s="32" t="s">
        <v>140</v>
      </c>
      <c r="K227" s="32">
        <v>-12.261900000000001</v>
      </c>
      <c r="L227" s="32">
        <v>0.12239999999999999</v>
      </c>
      <c r="M227" s="32" t="s">
        <v>55</v>
      </c>
      <c r="N227" s="32">
        <v>1.2363</v>
      </c>
      <c r="O227" s="33">
        <v>5.0739999999999999E-5</v>
      </c>
      <c r="P227" s="32" t="s">
        <v>140</v>
      </c>
      <c r="Q227" s="32">
        <v>2.1425000000000001</v>
      </c>
      <c r="R227" s="32">
        <v>0.79459999999999997</v>
      </c>
      <c r="S227" s="32">
        <v>1.05</v>
      </c>
      <c r="T227" s="32">
        <v>0.03</v>
      </c>
      <c r="U227" s="31" t="s">
        <v>13</v>
      </c>
      <c r="V227" s="32">
        <v>3.1989799999999999E-2</v>
      </c>
      <c r="W227" s="32">
        <v>1.7827100000000001E-3</v>
      </c>
      <c r="X227" s="32">
        <v>0</v>
      </c>
      <c r="Y227" s="32">
        <v>0</v>
      </c>
      <c r="Z227" s="32">
        <v>2.4992E-3</v>
      </c>
      <c r="AA227" s="32">
        <v>1.39274E-4</v>
      </c>
      <c r="AB227" s="31" t="s">
        <v>11</v>
      </c>
      <c r="AC227" s="32" t="s">
        <v>55</v>
      </c>
      <c r="AD227" s="32">
        <v>85.1</v>
      </c>
      <c r="AE227" s="32">
        <v>1.3</v>
      </c>
      <c r="AF227" s="32">
        <v>25</v>
      </c>
      <c r="AG227" s="32">
        <v>600</v>
      </c>
      <c r="AH227" s="32">
        <f t="shared" si="26"/>
        <v>576</v>
      </c>
      <c r="AI227" s="32">
        <f t="shared" si="32"/>
        <v>72</v>
      </c>
      <c r="AJ227" s="32">
        <v>734</v>
      </c>
      <c r="AK227" s="32">
        <v>18269.900000000001</v>
      </c>
      <c r="AL227" s="37">
        <f>(AK227-AJ227)/AI227/60</f>
        <v>4.0592361111111108</v>
      </c>
      <c r="AM227" s="32">
        <v>3343</v>
      </c>
      <c r="AN227" s="32">
        <f>62.5/AM227</f>
        <v>1.8695782231528568E-2</v>
      </c>
      <c r="AO227" s="32">
        <v>687</v>
      </c>
      <c r="AP227" s="32">
        <v>1269</v>
      </c>
      <c r="AQ227" s="32">
        <v>991</v>
      </c>
      <c r="AR227" s="32">
        <v>3587</v>
      </c>
      <c r="AS227" s="32">
        <f t="shared" si="24"/>
        <v>582</v>
      </c>
      <c r="AT227" s="32">
        <f t="shared" si="25"/>
        <v>2596</v>
      </c>
      <c r="AU227" s="34">
        <v>576</v>
      </c>
    </row>
    <row r="228" spans="1:47">
      <c r="A228" s="32">
        <v>120920</v>
      </c>
      <c r="B228" s="31" t="s">
        <v>384</v>
      </c>
      <c r="C228" s="32">
        <v>-19.5</v>
      </c>
      <c r="D228" s="31" t="s">
        <v>140</v>
      </c>
      <c r="E228" s="31" t="s">
        <v>140</v>
      </c>
      <c r="F228" s="31" t="s">
        <v>140</v>
      </c>
      <c r="G228" s="31" t="s">
        <v>140</v>
      </c>
      <c r="H228" s="32">
        <v>-14.984500000000001</v>
      </c>
      <c r="I228" s="32">
        <v>1.7500000000000002E-2</v>
      </c>
      <c r="J228" s="32" t="s">
        <v>140</v>
      </c>
      <c r="K228" s="32">
        <v>-12.31</v>
      </c>
      <c r="L228" s="32">
        <v>4.2099999999999999E-2</v>
      </c>
      <c r="M228" s="32" t="s">
        <v>55</v>
      </c>
      <c r="N228" s="32">
        <v>1.2605999999999999</v>
      </c>
      <c r="O228" s="33"/>
      <c r="P228" s="32" t="s">
        <v>140</v>
      </c>
      <c r="Q228" s="32">
        <v>1.9896</v>
      </c>
      <c r="R228" s="32">
        <v>0.27289999999999998</v>
      </c>
      <c r="S228" s="32"/>
      <c r="T228" s="32"/>
      <c r="U228" s="31" t="s">
        <v>13</v>
      </c>
      <c r="V228" s="32">
        <v>3.1989799999999999E-2</v>
      </c>
      <c r="W228" s="32">
        <v>8.9956200000000002E-4</v>
      </c>
      <c r="X228" s="32">
        <v>0</v>
      </c>
      <c r="Y228" s="32">
        <v>0</v>
      </c>
      <c r="Z228" s="32">
        <v>4.9984000000000001E-3</v>
      </c>
      <c r="AA228" s="32">
        <v>1.40557E-4</v>
      </c>
      <c r="AB228" s="31" t="s">
        <v>11</v>
      </c>
      <c r="AC228" s="32" t="s">
        <v>55</v>
      </c>
      <c r="AD228" s="32">
        <v>87</v>
      </c>
      <c r="AE228" s="32">
        <v>0.78</v>
      </c>
      <c r="AF228" s="32">
        <v>15</v>
      </c>
      <c r="AG228" s="32">
        <v>552</v>
      </c>
      <c r="AH228" s="32">
        <f t="shared" si="26"/>
        <v>538</v>
      </c>
      <c r="AI228" s="32">
        <f t="shared" si="32"/>
        <v>67.25</v>
      </c>
      <c r="AJ228" s="32"/>
      <c r="AK228" s="32"/>
      <c r="AL228" s="32">
        <v>4.0599999999999996</v>
      </c>
      <c r="AM228" s="32"/>
      <c r="AN228" s="32">
        <f>AVERAGE(AN230:AN241)</f>
        <v>1.8724741757052861E-2</v>
      </c>
      <c r="AO228" s="32">
        <v>668</v>
      </c>
      <c r="AP228" s="32">
        <v>1244</v>
      </c>
      <c r="AQ228" s="32">
        <v>977</v>
      </c>
      <c r="AR228" s="32">
        <v>3569</v>
      </c>
      <c r="AS228" s="32">
        <f t="shared" si="24"/>
        <v>576</v>
      </c>
      <c r="AT228" s="32">
        <f t="shared" si="25"/>
        <v>2592</v>
      </c>
      <c r="AU228" s="34">
        <v>538</v>
      </c>
    </row>
    <row r="229" spans="1:47">
      <c r="A229" s="32">
        <v>120921</v>
      </c>
      <c r="B229" s="31" t="s">
        <v>385</v>
      </c>
      <c r="C229" s="32">
        <v>-19.5</v>
      </c>
      <c r="D229" s="31" t="s">
        <v>140</v>
      </c>
      <c r="E229" s="31" t="s">
        <v>140</v>
      </c>
      <c r="F229" s="31" t="s">
        <v>140</v>
      </c>
      <c r="G229" s="31" t="s">
        <v>140</v>
      </c>
      <c r="H229" s="32">
        <v>-14.904999999999999</v>
      </c>
      <c r="I229" s="32">
        <v>2.3199999999999998E-2</v>
      </c>
      <c r="J229" s="32" t="s">
        <v>140</v>
      </c>
      <c r="K229" s="32">
        <v>-12.198399999999999</v>
      </c>
      <c r="L229" s="32">
        <v>5.2999999999999999E-2</v>
      </c>
      <c r="M229" s="32" t="s">
        <v>55</v>
      </c>
      <c r="N229" s="32">
        <v>1.2624</v>
      </c>
      <c r="O229" s="33"/>
      <c r="P229" s="32" t="s">
        <v>140</v>
      </c>
      <c r="Q229" s="32">
        <v>1.9826999999999999</v>
      </c>
      <c r="R229" s="32">
        <v>0.2747</v>
      </c>
      <c r="S229" s="32"/>
      <c r="T229" s="32"/>
      <c r="U229" s="31" t="s">
        <v>13</v>
      </c>
      <c r="V229" s="32">
        <v>3.1989799999999999E-2</v>
      </c>
      <c r="W229" s="32">
        <v>4.6582999999999998E-4</v>
      </c>
      <c r="X229" s="32">
        <v>0</v>
      </c>
      <c r="Y229" s="32">
        <v>0</v>
      </c>
      <c r="Z229" s="32">
        <v>9.9968000000000001E-3</v>
      </c>
      <c r="AA229" s="32">
        <v>1.4557200000000001E-4</v>
      </c>
      <c r="AB229" s="31" t="s">
        <v>11</v>
      </c>
      <c r="AC229" s="32" t="s">
        <v>55</v>
      </c>
      <c r="AD229" s="32">
        <v>87.463300000000004</v>
      </c>
      <c r="AE229" s="32">
        <v>0.85970000000000002</v>
      </c>
      <c r="AF229" s="32">
        <v>30</v>
      </c>
      <c r="AG229" s="32">
        <v>527</v>
      </c>
      <c r="AH229" s="32">
        <f t="shared" si="26"/>
        <v>498</v>
      </c>
      <c r="AI229" s="32">
        <v>62.25</v>
      </c>
      <c r="AJ229" s="32"/>
      <c r="AK229" s="32"/>
      <c r="AL229" s="32">
        <v>4.0599999999999996</v>
      </c>
      <c r="AM229" s="32"/>
      <c r="AN229" s="32">
        <f>AVERAGE(AN230:AN241)</f>
        <v>1.8724741757052861E-2</v>
      </c>
      <c r="AO229" s="32">
        <v>668</v>
      </c>
      <c r="AP229" s="32">
        <v>1244</v>
      </c>
      <c r="AQ229" s="32">
        <v>977</v>
      </c>
      <c r="AR229" s="32">
        <v>3569</v>
      </c>
      <c r="AS229" s="32">
        <f t="shared" si="24"/>
        <v>576</v>
      </c>
      <c r="AT229" s="32">
        <f t="shared" si="25"/>
        <v>2592</v>
      </c>
      <c r="AU229" s="34">
        <v>498</v>
      </c>
    </row>
    <row r="230" spans="1:47">
      <c r="A230" s="32">
        <v>120923</v>
      </c>
      <c r="B230" s="31" t="s">
        <v>386</v>
      </c>
      <c r="C230" s="32">
        <v>-19.5</v>
      </c>
      <c r="D230" s="31" t="s">
        <v>140</v>
      </c>
      <c r="E230" s="31" t="s">
        <v>11</v>
      </c>
      <c r="F230" s="31" t="s">
        <v>140</v>
      </c>
      <c r="G230" s="31" t="s">
        <v>140</v>
      </c>
      <c r="H230" s="32">
        <v>-15.0428</v>
      </c>
      <c r="I230" s="32">
        <v>2.4299999999999999E-2</v>
      </c>
      <c r="J230" s="32" t="s">
        <v>140</v>
      </c>
      <c r="K230" s="32">
        <v>-12.3749</v>
      </c>
      <c r="L230" s="32">
        <v>0.1142</v>
      </c>
      <c r="M230" s="32" t="s">
        <v>55</v>
      </c>
      <c r="N230" s="32">
        <v>1.2621</v>
      </c>
      <c r="O230" s="33">
        <v>4.2784000000000002E-5</v>
      </c>
      <c r="P230" s="32" t="s">
        <v>140</v>
      </c>
      <c r="Q230" s="32">
        <v>2.2071999999999998</v>
      </c>
      <c r="R230" s="32">
        <v>1.0311999999999999</v>
      </c>
      <c r="S230" s="32">
        <v>1.05</v>
      </c>
      <c r="T230" s="32">
        <v>0.03</v>
      </c>
      <c r="U230" s="31" t="s">
        <v>13</v>
      </c>
      <c r="V230" s="32">
        <v>7.9993600000000005E-3</v>
      </c>
      <c r="W230" s="32">
        <v>1.71261E-4</v>
      </c>
      <c r="X230" s="32">
        <v>0</v>
      </c>
      <c r="Y230" s="32">
        <v>0</v>
      </c>
      <c r="Z230" s="32">
        <v>0</v>
      </c>
      <c r="AA230" s="32">
        <v>0</v>
      </c>
      <c r="AB230" s="31" t="s">
        <v>11</v>
      </c>
      <c r="AC230" s="32" t="s">
        <v>89</v>
      </c>
      <c r="AD230" s="32" t="s">
        <v>35</v>
      </c>
      <c r="AE230" s="32" t="s">
        <v>35</v>
      </c>
      <c r="AF230" s="32">
        <v>17</v>
      </c>
      <c r="AG230" s="32">
        <v>560</v>
      </c>
      <c r="AH230" s="32">
        <f t="shared" si="26"/>
        <v>544</v>
      </c>
      <c r="AI230" s="32">
        <f t="shared" ref="AI230:AI241" si="35">AH230/8</f>
        <v>68</v>
      </c>
      <c r="AJ230" s="32">
        <v>490.48399999999998</v>
      </c>
      <c r="AK230" s="32">
        <v>17045.900000000001</v>
      </c>
      <c r="AL230" s="37">
        <f t="shared" ref="AL230:AL241" si="36">(AK230-AJ230)/AI230/60</f>
        <v>4.0577000000000005</v>
      </c>
      <c r="AM230" s="32">
        <v>3341</v>
      </c>
      <c r="AN230" s="32">
        <f t="shared" ref="AN230:AN241" si="37">62.5/AM230</f>
        <v>1.8706973959892247E-2</v>
      </c>
      <c r="AO230" s="32">
        <v>663</v>
      </c>
      <c r="AP230" s="32">
        <v>1251</v>
      </c>
      <c r="AQ230" s="32">
        <v>978</v>
      </c>
      <c r="AR230" s="32">
        <v>3575</v>
      </c>
      <c r="AS230" s="32">
        <f t="shared" si="24"/>
        <v>588</v>
      </c>
      <c r="AT230" s="32">
        <f t="shared" si="25"/>
        <v>2597</v>
      </c>
      <c r="AU230" s="34">
        <v>544</v>
      </c>
    </row>
    <row r="231" spans="1:47">
      <c r="A231" s="32">
        <v>120924</v>
      </c>
      <c r="B231" s="31" t="s">
        <v>387</v>
      </c>
      <c r="C231" s="32">
        <v>-19.5</v>
      </c>
      <c r="D231" s="31" t="s">
        <v>140</v>
      </c>
      <c r="E231" s="31" t="s">
        <v>11</v>
      </c>
      <c r="F231" s="31" t="s">
        <v>140</v>
      </c>
      <c r="G231" s="31" t="s">
        <v>140</v>
      </c>
      <c r="H231" s="32">
        <v>-15.082800000000001</v>
      </c>
      <c r="I231" s="32">
        <v>3.2000000000000001E-2</v>
      </c>
      <c r="J231" s="32" t="s">
        <v>140</v>
      </c>
      <c r="K231" s="32">
        <v>-12.4551</v>
      </c>
      <c r="L231" s="32">
        <v>0.13550000000000001</v>
      </c>
      <c r="M231" s="32" t="s">
        <v>55</v>
      </c>
      <c r="N231" s="32">
        <v>1.2659</v>
      </c>
      <c r="O231" s="33">
        <v>5.0943999999999999E-5</v>
      </c>
      <c r="P231" s="32" t="s">
        <v>140</v>
      </c>
      <c r="Q231" s="32">
        <v>2.0488</v>
      </c>
      <c r="R231" s="32">
        <v>0.4975</v>
      </c>
      <c r="S231" s="32">
        <v>1.05</v>
      </c>
      <c r="T231" s="32">
        <v>0.03</v>
      </c>
      <c r="U231" s="31" t="s">
        <v>13</v>
      </c>
      <c r="V231" s="32">
        <v>0.127778</v>
      </c>
      <c r="W231" s="32">
        <v>1.60681E-3</v>
      </c>
      <c r="X231" s="32">
        <v>0</v>
      </c>
      <c r="Y231" s="32">
        <v>0</v>
      </c>
      <c r="Z231" s="32">
        <v>0</v>
      </c>
      <c r="AA231" s="32">
        <v>0</v>
      </c>
      <c r="AB231" s="31" t="s">
        <v>11</v>
      </c>
      <c r="AC231" s="32" t="s">
        <v>55</v>
      </c>
      <c r="AD231" s="32">
        <v>84.3</v>
      </c>
      <c r="AE231" s="32">
        <v>1</v>
      </c>
      <c r="AF231" s="32">
        <v>33</v>
      </c>
      <c r="AG231" s="32">
        <v>568</v>
      </c>
      <c r="AH231" s="32">
        <f t="shared" si="26"/>
        <v>536</v>
      </c>
      <c r="AI231" s="32">
        <f t="shared" si="35"/>
        <v>67</v>
      </c>
      <c r="AJ231" s="32">
        <v>976</v>
      </c>
      <c r="AK231" s="32">
        <v>17296.900000000001</v>
      </c>
      <c r="AL231" s="37">
        <f t="shared" si="36"/>
        <v>4.0599253731343286</v>
      </c>
      <c r="AM231" s="32">
        <v>3338</v>
      </c>
      <c r="AN231" s="32">
        <f t="shared" si="37"/>
        <v>1.872378669862193E-2</v>
      </c>
      <c r="AO231" s="32">
        <v>687</v>
      </c>
      <c r="AP231" s="32">
        <v>1257</v>
      </c>
      <c r="AQ231" s="32">
        <v>979</v>
      </c>
      <c r="AR231" s="32">
        <v>3575</v>
      </c>
      <c r="AS231" s="32">
        <f t="shared" si="24"/>
        <v>570</v>
      </c>
      <c r="AT231" s="32">
        <f t="shared" si="25"/>
        <v>2596</v>
      </c>
      <c r="AU231" s="34">
        <v>536</v>
      </c>
    </row>
    <row r="232" spans="1:47">
      <c r="A232" s="32">
        <v>120925</v>
      </c>
      <c r="B232" s="31" t="s">
        <v>388</v>
      </c>
      <c r="C232" s="32">
        <v>-19.5</v>
      </c>
      <c r="D232" s="31" t="s">
        <v>140</v>
      </c>
      <c r="E232" s="31" t="s">
        <v>11</v>
      </c>
      <c r="F232" s="31" t="s">
        <v>140</v>
      </c>
      <c r="G232" s="31" t="s">
        <v>140</v>
      </c>
      <c r="H232" s="32">
        <v>-14.9361</v>
      </c>
      <c r="I232" s="32">
        <v>1.5100000000000001E-2</v>
      </c>
      <c r="J232" s="32" t="s">
        <v>140</v>
      </c>
      <c r="K232" s="32">
        <v>-12.186999999999999</v>
      </c>
      <c r="L232" s="32">
        <v>0.1358</v>
      </c>
      <c r="M232" s="32" t="s">
        <v>55</v>
      </c>
      <c r="N232" s="32">
        <v>1.2609999999999999</v>
      </c>
      <c r="O232" s="33">
        <v>9.6516999999999998E-5</v>
      </c>
      <c r="P232" s="32" t="s">
        <v>140</v>
      </c>
      <c r="Q232" s="32">
        <v>2.3315999999999999</v>
      </c>
      <c r="R232" s="32">
        <v>1.2726999999999999</v>
      </c>
      <c r="S232" s="32">
        <v>1.05</v>
      </c>
      <c r="T232" s="32">
        <v>0.03</v>
      </c>
      <c r="U232" s="31" t="s">
        <v>13</v>
      </c>
      <c r="V232" s="32">
        <v>0.51111099999999998</v>
      </c>
      <c r="W232" s="32">
        <v>1.5293899999999999E-2</v>
      </c>
      <c r="X232" s="32">
        <v>0</v>
      </c>
      <c r="Y232" s="32">
        <v>0</v>
      </c>
      <c r="Z232" s="32">
        <v>0</v>
      </c>
      <c r="AA232" s="32">
        <v>0</v>
      </c>
      <c r="AB232" s="31" t="s">
        <v>11</v>
      </c>
      <c r="AC232" s="32" t="s">
        <v>89</v>
      </c>
      <c r="AD232" s="32" t="s">
        <v>35</v>
      </c>
      <c r="AE232" s="32" t="s">
        <v>35</v>
      </c>
      <c r="AF232" s="32">
        <v>19</v>
      </c>
      <c r="AG232" s="32">
        <v>370</v>
      </c>
      <c r="AH232" s="32">
        <f t="shared" si="26"/>
        <v>352</v>
      </c>
      <c r="AI232" s="32">
        <f t="shared" si="35"/>
        <v>44</v>
      </c>
      <c r="AJ232" s="32">
        <v>550.98400000000004</v>
      </c>
      <c r="AK232" s="32">
        <v>11279.9</v>
      </c>
      <c r="AL232" s="37">
        <f t="shared" si="36"/>
        <v>4.0639833333333328</v>
      </c>
      <c r="AM232" s="32">
        <v>3337</v>
      </c>
      <c r="AN232" s="32">
        <f t="shared" si="37"/>
        <v>1.8729397662571173E-2</v>
      </c>
      <c r="AO232" s="32">
        <v>663</v>
      </c>
      <c r="AP232" s="32">
        <v>1239</v>
      </c>
      <c r="AQ232" s="32">
        <v>990</v>
      </c>
      <c r="AR232" s="32">
        <v>3581</v>
      </c>
      <c r="AS232" s="32">
        <f t="shared" si="24"/>
        <v>576</v>
      </c>
      <c r="AT232" s="32">
        <f t="shared" si="25"/>
        <v>2591</v>
      </c>
      <c r="AU232" s="34">
        <v>352</v>
      </c>
    </row>
    <row r="233" spans="1:47">
      <c r="A233" s="32">
        <v>120926</v>
      </c>
      <c r="B233" s="31" t="s">
        <v>389</v>
      </c>
      <c r="C233" s="32">
        <v>-19.5</v>
      </c>
      <c r="D233" s="31" t="s">
        <v>140</v>
      </c>
      <c r="E233" s="31" t="s">
        <v>11</v>
      </c>
      <c r="F233" s="31" t="s">
        <v>140</v>
      </c>
      <c r="G233" s="31" t="s">
        <v>140</v>
      </c>
      <c r="H233" s="32">
        <v>-15.0319</v>
      </c>
      <c r="I233" s="32">
        <v>1.67E-2</v>
      </c>
      <c r="J233" s="32" t="s">
        <v>140</v>
      </c>
      <c r="K233" s="32">
        <v>-12.3566</v>
      </c>
      <c r="L233" s="32">
        <v>0.12559999999999999</v>
      </c>
      <c r="M233" s="32" t="s">
        <v>55</v>
      </c>
      <c r="N233" s="32">
        <v>1.2956000000000001</v>
      </c>
      <c r="O233" s="33">
        <v>1.0856E-4</v>
      </c>
      <c r="P233" s="32" t="s">
        <v>140</v>
      </c>
      <c r="Q233" s="32">
        <v>2.1892999999999998</v>
      </c>
      <c r="R233" s="32">
        <v>0.93049999999999999</v>
      </c>
      <c r="S233" s="32">
        <v>1.05</v>
      </c>
      <c r="T233" s="32">
        <v>0.03</v>
      </c>
      <c r="U233" s="31" t="s">
        <v>13</v>
      </c>
      <c r="V233" s="32">
        <v>1.0249999999999999</v>
      </c>
      <c r="W233" s="32">
        <v>1.8915700000000001E-2</v>
      </c>
      <c r="X233" s="32">
        <v>0</v>
      </c>
      <c r="Y233" s="32">
        <v>0</v>
      </c>
      <c r="Z233" s="32">
        <v>0</v>
      </c>
      <c r="AA233" s="32">
        <v>0</v>
      </c>
      <c r="AB233" s="31" t="s">
        <v>11</v>
      </c>
      <c r="AC233" s="32" t="s">
        <v>55</v>
      </c>
      <c r="AD233" s="32">
        <v>85.7</v>
      </c>
      <c r="AE233" s="32">
        <v>0.2</v>
      </c>
      <c r="AF233" s="32">
        <v>26</v>
      </c>
      <c r="AG233" s="32">
        <v>401</v>
      </c>
      <c r="AH233" s="32">
        <f t="shared" si="26"/>
        <v>376</v>
      </c>
      <c r="AI233" s="32">
        <f t="shared" si="35"/>
        <v>47</v>
      </c>
      <c r="AJ233" s="32">
        <v>763.48400000000004</v>
      </c>
      <c r="AK233" s="32">
        <v>12220.9</v>
      </c>
      <c r="AL233" s="37">
        <f t="shared" si="36"/>
        <v>4.0629134751773046</v>
      </c>
      <c r="AM233" s="32">
        <v>3330</v>
      </c>
      <c r="AN233" s="32">
        <f t="shared" si="37"/>
        <v>1.8768768768768769E-2</v>
      </c>
      <c r="AO233" s="32">
        <v>669</v>
      </c>
      <c r="AP233" s="32">
        <v>1245</v>
      </c>
      <c r="AQ233" s="32">
        <v>980</v>
      </c>
      <c r="AR233" s="32">
        <v>3569</v>
      </c>
      <c r="AS233" s="32">
        <f t="shared" si="24"/>
        <v>576</v>
      </c>
      <c r="AT233" s="32">
        <f t="shared" si="25"/>
        <v>2589</v>
      </c>
      <c r="AU233" s="34">
        <v>376</v>
      </c>
    </row>
    <row r="234" spans="1:47">
      <c r="A234" s="32">
        <v>120927</v>
      </c>
      <c r="B234" s="31" t="s">
        <v>390</v>
      </c>
      <c r="C234" s="32">
        <v>-19.5</v>
      </c>
      <c r="D234" s="31" t="s">
        <v>140</v>
      </c>
      <c r="E234" s="31" t="s">
        <v>11</v>
      </c>
      <c r="F234" s="31" t="s">
        <v>140</v>
      </c>
      <c r="G234" s="31" t="s">
        <v>140</v>
      </c>
      <c r="H234" s="32">
        <v>-15.036099999999999</v>
      </c>
      <c r="I234" s="32">
        <v>4.9500000000000002E-2</v>
      </c>
      <c r="J234" s="32" t="s">
        <v>140</v>
      </c>
      <c r="K234" s="32">
        <v>-12.333</v>
      </c>
      <c r="L234" s="32">
        <v>0.15740000000000001</v>
      </c>
      <c r="M234" s="32" t="s">
        <v>55</v>
      </c>
      <c r="N234" s="32">
        <v>1.3</v>
      </c>
      <c r="O234" s="33">
        <v>5.9548000000000001E-6</v>
      </c>
      <c r="P234" s="32" t="s">
        <v>140</v>
      </c>
      <c r="Q234" s="32">
        <v>2.2174999999999998</v>
      </c>
      <c r="R234" s="32">
        <v>1.0345</v>
      </c>
      <c r="S234" s="32">
        <v>1.05</v>
      </c>
      <c r="T234" s="32">
        <v>0.03</v>
      </c>
      <c r="U234" s="31" t="s">
        <v>13</v>
      </c>
      <c r="V234" s="32">
        <v>2.0472199999999998</v>
      </c>
      <c r="W234" s="32">
        <v>2.9167599999999998E-2</v>
      </c>
      <c r="X234" s="32">
        <v>0</v>
      </c>
      <c r="Y234" s="32">
        <v>0</v>
      </c>
      <c r="Z234" s="32">
        <v>0</v>
      </c>
      <c r="AA234" s="32">
        <v>0</v>
      </c>
      <c r="AB234" s="31" t="s">
        <v>11</v>
      </c>
      <c r="AC234" s="32" t="s">
        <v>55</v>
      </c>
      <c r="AD234" s="32">
        <v>83.8</v>
      </c>
      <c r="AE234" s="32">
        <v>1.1000000000000001</v>
      </c>
      <c r="AF234" s="32">
        <v>20</v>
      </c>
      <c r="AG234" s="32">
        <v>435</v>
      </c>
      <c r="AH234" s="32">
        <f t="shared" si="26"/>
        <v>416</v>
      </c>
      <c r="AI234" s="32">
        <f t="shared" si="35"/>
        <v>52</v>
      </c>
      <c r="AJ234" s="32">
        <v>580.48400000000004</v>
      </c>
      <c r="AK234" s="32">
        <v>13252.4</v>
      </c>
      <c r="AL234" s="37">
        <f t="shared" si="36"/>
        <v>4.0615115384615388</v>
      </c>
      <c r="AM234" s="32">
        <v>3338</v>
      </c>
      <c r="AN234" s="32">
        <f t="shared" si="37"/>
        <v>1.872378669862193E-2</v>
      </c>
      <c r="AO234" s="32">
        <v>681</v>
      </c>
      <c r="AP234" s="32">
        <v>1257</v>
      </c>
      <c r="AQ234" s="32">
        <v>994</v>
      </c>
      <c r="AR234" s="32">
        <v>3575</v>
      </c>
      <c r="AS234" s="32">
        <f t="shared" si="24"/>
        <v>576</v>
      </c>
      <c r="AT234" s="32">
        <f t="shared" si="25"/>
        <v>2581</v>
      </c>
      <c r="AU234" s="34">
        <v>416</v>
      </c>
    </row>
    <row r="235" spans="1:47">
      <c r="A235" s="32">
        <v>120928</v>
      </c>
      <c r="B235" s="31" t="s">
        <v>391</v>
      </c>
      <c r="C235" s="32">
        <v>-19.5</v>
      </c>
      <c r="D235" s="31" t="s">
        <v>140</v>
      </c>
      <c r="E235" s="31" t="s">
        <v>11</v>
      </c>
      <c r="F235" s="31" t="s">
        <v>140</v>
      </c>
      <c r="G235" s="31" t="s">
        <v>140</v>
      </c>
      <c r="H235" s="32">
        <v>-15.0403</v>
      </c>
      <c r="I235" s="32">
        <v>3.6499999999999998E-2</v>
      </c>
      <c r="J235" s="32" t="s">
        <v>140</v>
      </c>
      <c r="K235" s="32">
        <v>-12.3948</v>
      </c>
      <c r="L235" s="32">
        <v>0.13239999999999999</v>
      </c>
      <c r="M235" s="32" t="s">
        <v>55</v>
      </c>
      <c r="N235" s="32">
        <v>1.3287</v>
      </c>
      <c r="O235" s="33">
        <v>1.1909E-4</v>
      </c>
      <c r="P235" s="32" t="s">
        <v>140</v>
      </c>
      <c r="Q235" s="32">
        <v>2.1665999999999999</v>
      </c>
      <c r="R235" s="32">
        <v>0.8165</v>
      </c>
      <c r="S235" s="32">
        <v>1.05</v>
      </c>
      <c r="T235" s="32">
        <v>0.03</v>
      </c>
      <c r="U235" s="31" t="s">
        <v>13</v>
      </c>
      <c r="V235" s="32">
        <v>4.0972200000000001</v>
      </c>
      <c r="W235" s="32">
        <v>5.3179900000000002E-2</v>
      </c>
      <c r="X235" s="32">
        <v>0</v>
      </c>
      <c r="Y235" s="32">
        <v>0</v>
      </c>
      <c r="Z235" s="32">
        <v>0</v>
      </c>
      <c r="AA235" s="32">
        <v>0</v>
      </c>
      <c r="AB235" s="31" t="s">
        <v>11</v>
      </c>
      <c r="AC235" s="32" t="s">
        <v>55</v>
      </c>
      <c r="AD235" s="32">
        <v>84.35</v>
      </c>
      <c r="AE235" s="32">
        <v>0.55000000000000004</v>
      </c>
      <c r="AF235" s="32">
        <v>34</v>
      </c>
      <c r="AG235" s="32">
        <v>409</v>
      </c>
      <c r="AH235" s="32">
        <f t="shared" si="26"/>
        <v>376</v>
      </c>
      <c r="AI235" s="32">
        <f t="shared" si="35"/>
        <v>47</v>
      </c>
      <c r="AJ235" s="32">
        <v>1006.98</v>
      </c>
      <c r="AK235" s="32">
        <v>12466.9</v>
      </c>
      <c r="AL235" s="37">
        <f t="shared" si="36"/>
        <v>4.0638014184397164</v>
      </c>
      <c r="AM235" s="32">
        <v>3343</v>
      </c>
      <c r="AN235" s="32">
        <f t="shared" si="37"/>
        <v>1.8695782231528568E-2</v>
      </c>
      <c r="AO235" s="32">
        <v>699</v>
      </c>
      <c r="AP235" s="32">
        <v>1275</v>
      </c>
      <c r="AQ235" s="32">
        <v>944</v>
      </c>
      <c r="AR235" s="32">
        <v>3551</v>
      </c>
      <c r="AS235" s="32">
        <f t="shared" si="24"/>
        <v>576</v>
      </c>
      <c r="AT235" s="32">
        <f t="shared" si="25"/>
        <v>2607</v>
      </c>
      <c r="AU235" s="34">
        <v>376</v>
      </c>
    </row>
    <row r="236" spans="1:47">
      <c r="A236" s="32">
        <v>120930</v>
      </c>
      <c r="B236" s="31" t="s">
        <v>392</v>
      </c>
      <c r="C236" s="32">
        <v>-19.5</v>
      </c>
      <c r="D236" s="31" t="s">
        <v>140</v>
      </c>
      <c r="E236" s="31" t="s">
        <v>11</v>
      </c>
      <c r="F236" s="31" t="s">
        <v>140</v>
      </c>
      <c r="G236" s="31" t="s">
        <v>140</v>
      </c>
      <c r="H236" s="32">
        <v>-14.8119</v>
      </c>
      <c r="I236" s="32">
        <v>0.111</v>
      </c>
      <c r="J236" s="32" t="s">
        <v>140</v>
      </c>
      <c r="K236" s="32">
        <v>-11.9133</v>
      </c>
      <c r="L236" s="32">
        <v>0.34849999999999998</v>
      </c>
      <c r="M236" s="32" t="s">
        <v>55</v>
      </c>
      <c r="N236" s="32">
        <v>1.6636</v>
      </c>
      <c r="O236" s="33">
        <v>1.0566E-4</v>
      </c>
      <c r="P236" s="32" t="s">
        <v>140</v>
      </c>
      <c r="Q236" s="32">
        <v>2.1143000000000001</v>
      </c>
      <c r="R236" s="32">
        <v>0.62050000000000005</v>
      </c>
      <c r="S236" s="32">
        <v>1.05</v>
      </c>
      <c r="T236" s="32">
        <v>0.03</v>
      </c>
      <c r="U236" s="31" t="s">
        <v>13</v>
      </c>
      <c r="V236" s="32">
        <v>3.1989799999999999E-2</v>
      </c>
      <c r="W236" s="32">
        <v>4.2413599999999998E-4</v>
      </c>
      <c r="X236" s="32">
        <v>0</v>
      </c>
      <c r="Y236" s="32">
        <v>0</v>
      </c>
      <c r="Z236" s="32">
        <v>0</v>
      </c>
      <c r="AA236" s="32">
        <v>0</v>
      </c>
      <c r="AB236" s="31" t="s">
        <v>11</v>
      </c>
      <c r="AC236" s="32" t="s">
        <v>55</v>
      </c>
      <c r="AD236" s="32">
        <v>86</v>
      </c>
      <c r="AE236" s="32">
        <v>1.3</v>
      </c>
      <c r="AF236" s="32">
        <v>47</v>
      </c>
      <c r="AG236" s="32">
        <v>478</v>
      </c>
      <c r="AH236" s="32">
        <f t="shared" si="26"/>
        <v>432</v>
      </c>
      <c r="AI236" s="32">
        <f t="shared" si="35"/>
        <v>54</v>
      </c>
      <c r="AJ236" s="32">
        <v>1401.48</v>
      </c>
      <c r="AK236" s="32">
        <v>14562.9</v>
      </c>
      <c r="AL236" s="37">
        <f t="shared" si="36"/>
        <v>4.0621666666666663</v>
      </c>
      <c r="AM236" s="32">
        <v>3343</v>
      </c>
      <c r="AN236" s="32">
        <f t="shared" si="37"/>
        <v>1.8695782231528568E-2</v>
      </c>
      <c r="AO236" s="32">
        <v>645</v>
      </c>
      <c r="AP236" s="32">
        <v>1227</v>
      </c>
      <c r="AQ236" s="32">
        <v>964</v>
      </c>
      <c r="AR236" s="32">
        <v>3551</v>
      </c>
      <c r="AS236" s="32">
        <f t="shared" si="24"/>
        <v>582</v>
      </c>
      <c r="AT236" s="32">
        <f t="shared" si="25"/>
        <v>2587</v>
      </c>
      <c r="AU236" s="34">
        <v>432</v>
      </c>
    </row>
    <row r="237" spans="1:47">
      <c r="A237" s="32">
        <v>121001</v>
      </c>
      <c r="B237" s="31" t="s">
        <v>393</v>
      </c>
      <c r="C237" s="32">
        <v>-16.5</v>
      </c>
      <c r="D237" s="31" t="s">
        <v>140</v>
      </c>
      <c r="E237" s="31" t="s">
        <v>11</v>
      </c>
      <c r="F237" s="31" t="s">
        <v>140</v>
      </c>
      <c r="G237" s="31" t="s">
        <v>140</v>
      </c>
      <c r="H237" s="32">
        <v>-12.343299999999999</v>
      </c>
      <c r="I237" s="32">
        <v>4.1300000000000003E-2</v>
      </c>
      <c r="J237" s="32" t="s">
        <v>140</v>
      </c>
      <c r="K237" s="32">
        <v>-9.7444000000000006</v>
      </c>
      <c r="L237" s="32">
        <v>0.1676</v>
      </c>
      <c r="M237" s="32" t="s">
        <v>55</v>
      </c>
      <c r="N237" s="32">
        <v>1.2524</v>
      </c>
      <c r="O237" s="33">
        <v>3.6205000000000003E-5</v>
      </c>
      <c r="P237" s="32" t="s">
        <v>53</v>
      </c>
      <c r="Q237" s="32">
        <v>2.2502</v>
      </c>
      <c r="R237" s="32">
        <v>1.0835999999999999</v>
      </c>
      <c r="S237" s="32">
        <v>1.05</v>
      </c>
      <c r="T237" s="32">
        <v>0.03</v>
      </c>
      <c r="U237" s="31" t="s">
        <v>13</v>
      </c>
      <c r="V237" s="32">
        <v>3.1989799999999999E-2</v>
      </c>
      <c r="W237" s="32">
        <v>4.2413599999999998E-4</v>
      </c>
      <c r="X237" s="32">
        <v>0</v>
      </c>
      <c r="Y237" s="32">
        <v>0</v>
      </c>
      <c r="Z237" s="32">
        <v>0</v>
      </c>
      <c r="AA237" s="32">
        <v>0</v>
      </c>
      <c r="AB237" s="31" t="s">
        <v>11</v>
      </c>
      <c r="AC237" s="32" t="s">
        <v>55</v>
      </c>
      <c r="AD237" s="32">
        <v>87.4</v>
      </c>
      <c r="AE237" s="32">
        <v>1</v>
      </c>
      <c r="AF237" s="32">
        <v>26</v>
      </c>
      <c r="AG237" s="32">
        <v>681</v>
      </c>
      <c r="AH237" s="32">
        <f t="shared" si="26"/>
        <v>656</v>
      </c>
      <c r="AI237" s="32">
        <f t="shared" si="35"/>
        <v>82</v>
      </c>
      <c r="AJ237" s="32">
        <v>764.48400000000004</v>
      </c>
      <c r="AK237" s="32">
        <v>20736.900000000001</v>
      </c>
      <c r="AL237" s="37">
        <f t="shared" si="36"/>
        <v>4.0594341463414638</v>
      </c>
      <c r="AM237" s="32">
        <v>3337</v>
      </c>
      <c r="AN237" s="32">
        <f t="shared" si="37"/>
        <v>1.8729397662571173E-2</v>
      </c>
      <c r="AO237" s="32">
        <v>669</v>
      </c>
      <c r="AP237" s="32">
        <v>1239</v>
      </c>
      <c r="AQ237" s="32">
        <v>989</v>
      </c>
      <c r="AR237" s="32">
        <v>3575</v>
      </c>
      <c r="AS237" s="32">
        <f t="shared" si="24"/>
        <v>570</v>
      </c>
      <c r="AT237" s="32">
        <f t="shared" si="25"/>
        <v>2586</v>
      </c>
      <c r="AU237" s="34">
        <v>656</v>
      </c>
    </row>
    <row r="238" spans="1:47">
      <c r="A238" s="32">
        <v>121003</v>
      </c>
      <c r="B238" s="31" t="s">
        <v>394</v>
      </c>
      <c r="C238" s="32">
        <v>-17.600000000000001</v>
      </c>
      <c r="D238" s="31" t="s">
        <v>140</v>
      </c>
      <c r="E238" s="31" t="s">
        <v>11</v>
      </c>
      <c r="F238" s="31" t="s">
        <v>140</v>
      </c>
      <c r="G238" s="31" t="s">
        <v>140</v>
      </c>
      <c r="H238" s="32">
        <v>-13.029500000000001</v>
      </c>
      <c r="I238" s="32">
        <v>2.2800000000000001E-2</v>
      </c>
      <c r="J238" s="32" t="s">
        <v>140</v>
      </c>
      <c r="K238" s="32">
        <v>-10.2227</v>
      </c>
      <c r="L238" s="32">
        <v>0.2087</v>
      </c>
      <c r="M238" s="32" t="s">
        <v>55</v>
      </c>
      <c r="N238" s="32">
        <v>1.2415</v>
      </c>
      <c r="O238" s="33">
        <v>4.1829000000000002E-5</v>
      </c>
      <c r="P238" s="32" t="s">
        <v>140</v>
      </c>
      <c r="Q238" s="32">
        <v>2.3451</v>
      </c>
      <c r="R238" s="32">
        <v>1.2837000000000001</v>
      </c>
      <c r="S238" s="32">
        <v>1.05</v>
      </c>
      <c r="T238" s="32">
        <v>0.03</v>
      </c>
      <c r="U238" s="31" t="s">
        <v>13</v>
      </c>
      <c r="V238" s="32">
        <v>3.1989799999999999E-2</v>
      </c>
      <c r="W238" s="32">
        <v>4.2413599999999998E-4</v>
      </c>
      <c r="X238" s="32">
        <v>0</v>
      </c>
      <c r="Y238" s="32">
        <v>0</v>
      </c>
      <c r="Z238" s="32">
        <v>0</v>
      </c>
      <c r="AA238" s="32">
        <v>0</v>
      </c>
      <c r="AB238" s="31" t="s">
        <v>11</v>
      </c>
      <c r="AC238" s="32" t="s">
        <v>55</v>
      </c>
      <c r="AD238" s="32">
        <v>89.45</v>
      </c>
      <c r="AE238" s="32">
        <v>0.75</v>
      </c>
      <c r="AF238" s="32">
        <v>27</v>
      </c>
      <c r="AG238" s="32">
        <v>602</v>
      </c>
      <c r="AH238" s="32">
        <f t="shared" si="26"/>
        <v>576</v>
      </c>
      <c r="AI238" s="32">
        <f t="shared" si="35"/>
        <v>72</v>
      </c>
      <c r="AJ238" s="32">
        <v>795.48400000000004</v>
      </c>
      <c r="AK238" s="32">
        <v>18332.900000000001</v>
      </c>
      <c r="AL238" s="37">
        <f t="shared" si="36"/>
        <v>4.059587037037037</v>
      </c>
      <c r="AM238" s="32">
        <v>3334</v>
      </c>
      <c r="AN238" s="32">
        <f t="shared" si="37"/>
        <v>1.8746250749850028E-2</v>
      </c>
      <c r="AO238" s="32">
        <v>639</v>
      </c>
      <c r="AP238" s="32">
        <v>1215</v>
      </c>
      <c r="AQ238" s="32">
        <v>974</v>
      </c>
      <c r="AR238" s="32">
        <v>3563</v>
      </c>
      <c r="AS238" s="32">
        <f t="shared" si="24"/>
        <v>576</v>
      </c>
      <c r="AT238" s="32">
        <f t="shared" si="25"/>
        <v>2589</v>
      </c>
      <c r="AU238" s="34">
        <v>576</v>
      </c>
    </row>
    <row r="239" spans="1:47">
      <c r="A239" s="32">
        <v>121004</v>
      </c>
      <c r="B239" s="31" t="s">
        <v>395</v>
      </c>
      <c r="C239" s="32">
        <v>-17.600000000000001</v>
      </c>
      <c r="D239" s="31" t="s">
        <v>140</v>
      </c>
      <c r="E239" s="31" t="s">
        <v>11</v>
      </c>
      <c r="F239" s="31" t="s">
        <v>140</v>
      </c>
      <c r="G239" s="31" t="s">
        <v>140</v>
      </c>
      <c r="H239" s="32">
        <v>-13.148400000000001</v>
      </c>
      <c r="I239" s="32">
        <v>9.6100000000000005E-2</v>
      </c>
      <c r="J239" s="32" t="s">
        <v>140</v>
      </c>
      <c r="K239" s="32">
        <v>-10.2712</v>
      </c>
      <c r="L239" s="32">
        <v>0.34649999999999997</v>
      </c>
      <c r="M239" s="32" t="s">
        <v>55</v>
      </c>
      <c r="N239" s="32">
        <v>1.6463000000000001</v>
      </c>
      <c r="O239" s="33">
        <v>6.6764E-5</v>
      </c>
      <c r="P239" s="32" t="s">
        <v>140</v>
      </c>
      <c r="Q239" s="32">
        <v>2.3096999999999999</v>
      </c>
      <c r="R239" s="32">
        <v>1.2672000000000001</v>
      </c>
      <c r="S239" s="32">
        <v>1.05</v>
      </c>
      <c r="T239" s="32">
        <v>0.03</v>
      </c>
      <c r="U239" s="31" t="s">
        <v>13</v>
      </c>
      <c r="V239" s="32">
        <v>3.1989799999999999E-2</v>
      </c>
      <c r="W239" s="32">
        <v>4.2413599999999998E-4</v>
      </c>
      <c r="X239" s="32">
        <v>0</v>
      </c>
      <c r="Y239" s="32">
        <v>0</v>
      </c>
      <c r="Z239" s="32">
        <v>0</v>
      </c>
      <c r="AA239" s="32">
        <v>0</v>
      </c>
      <c r="AB239" s="31" t="s">
        <v>11</v>
      </c>
      <c r="AC239" s="32" t="s">
        <v>55</v>
      </c>
      <c r="AD239" s="32">
        <v>88</v>
      </c>
      <c r="AE239" s="32">
        <v>1</v>
      </c>
      <c r="AF239" s="32">
        <v>35</v>
      </c>
      <c r="AG239" s="32">
        <v>578</v>
      </c>
      <c r="AH239" s="32">
        <f t="shared" si="26"/>
        <v>544</v>
      </c>
      <c r="AI239" s="32">
        <f t="shared" si="35"/>
        <v>68</v>
      </c>
      <c r="AJ239" s="32">
        <v>1038</v>
      </c>
      <c r="AK239" s="32">
        <v>17604.400000000001</v>
      </c>
      <c r="AL239" s="37">
        <f t="shared" si="36"/>
        <v>4.0603921568627452</v>
      </c>
      <c r="AM239" s="32">
        <v>3337</v>
      </c>
      <c r="AN239" s="32">
        <f t="shared" si="37"/>
        <v>1.8729397662571173E-2</v>
      </c>
      <c r="AO239" s="32">
        <v>675</v>
      </c>
      <c r="AP239" s="32">
        <v>1257</v>
      </c>
      <c r="AQ239" s="32">
        <v>978</v>
      </c>
      <c r="AR239" s="32">
        <v>3575</v>
      </c>
      <c r="AS239" s="32">
        <f t="shared" si="24"/>
        <v>582</v>
      </c>
      <c r="AT239" s="32">
        <f t="shared" si="25"/>
        <v>2597</v>
      </c>
      <c r="AU239" s="34">
        <v>544</v>
      </c>
    </row>
    <row r="240" spans="1:47">
      <c r="A240" s="32">
        <v>121005</v>
      </c>
      <c r="B240" s="31" t="s">
        <v>396</v>
      </c>
      <c r="C240" s="32">
        <v>-17.600000000000001</v>
      </c>
      <c r="D240" s="31" t="s">
        <v>140</v>
      </c>
      <c r="E240" s="31" t="s">
        <v>11</v>
      </c>
      <c r="F240" s="31" t="s">
        <v>140</v>
      </c>
      <c r="G240" s="31" t="s">
        <v>140</v>
      </c>
      <c r="H240" s="32">
        <v>-13.511799999999999</v>
      </c>
      <c r="I240" s="32">
        <v>2.7300000000000001E-2</v>
      </c>
      <c r="J240" s="32" t="s">
        <v>140</v>
      </c>
      <c r="K240" s="32">
        <v>-10.8825</v>
      </c>
      <c r="L240" s="32">
        <v>0.14180000000000001</v>
      </c>
      <c r="M240" s="32" t="s">
        <v>55</v>
      </c>
      <c r="N240" s="32">
        <v>0.87319999999999998</v>
      </c>
      <c r="O240" s="33">
        <v>4.5386000000000002E-5</v>
      </c>
      <c r="P240" s="32" t="s">
        <v>140</v>
      </c>
      <c r="Q240" s="32">
        <v>2.0476999999999999</v>
      </c>
      <c r="R240" s="32">
        <v>0.41589999999999999</v>
      </c>
      <c r="S240" s="32">
        <v>1.05</v>
      </c>
      <c r="T240" s="32">
        <v>0.03</v>
      </c>
      <c r="U240" s="31" t="s">
        <v>13</v>
      </c>
      <c r="V240" s="32">
        <v>3.1989799999999999E-2</v>
      </c>
      <c r="W240" s="32">
        <v>4.2413599999999998E-4</v>
      </c>
      <c r="X240" s="32">
        <v>0</v>
      </c>
      <c r="Y240" s="32">
        <v>0</v>
      </c>
      <c r="Z240" s="32">
        <v>0</v>
      </c>
      <c r="AA240" s="32">
        <v>0</v>
      </c>
      <c r="AB240" s="31" t="s">
        <v>11</v>
      </c>
      <c r="AC240" s="32" t="s">
        <v>55</v>
      </c>
      <c r="AD240" s="32">
        <v>83.9</v>
      </c>
      <c r="AE240" s="32">
        <v>0.5</v>
      </c>
      <c r="AF240" s="32">
        <v>27</v>
      </c>
      <c r="AG240" s="32">
        <v>530</v>
      </c>
      <c r="AH240" s="32">
        <f t="shared" si="26"/>
        <v>504</v>
      </c>
      <c r="AI240" s="32">
        <f t="shared" si="35"/>
        <v>63</v>
      </c>
      <c r="AJ240" s="32">
        <v>794.98400000000004</v>
      </c>
      <c r="AK240" s="32">
        <v>16143.4</v>
      </c>
      <c r="AL240" s="37">
        <f t="shared" si="36"/>
        <v>4.0604275132275127</v>
      </c>
      <c r="AM240" s="32">
        <v>3339</v>
      </c>
      <c r="AN240" s="32">
        <f t="shared" si="37"/>
        <v>1.8718179095537586E-2</v>
      </c>
      <c r="AO240" s="32">
        <v>675</v>
      </c>
      <c r="AP240" s="32">
        <v>1245</v>
      </c>
      <c r="AQ240" s="32">
        <v>958</v>
      </c>
      <c r="AR240" s="32">
        <v>3557</v>
      </c>
      <c r="AS240" s="32">
        <f t="shared" si="24"/>
        <v>570</v>
      </c>
      <c r="AT240" s="32">
        <f t="shared" si="25"/>
        <v>2599</v>
      </c>
      <c r="AU240" s="34">
        <v>504</v>
      </c>
    </row>
    <row r="241" spans="1:47">
      <c r="A241" s="32">
        <v>121007</v>
      </c>
      <c r="B241" s="31" t="s">
        <v>397</v>
      </c>
      <c r="C241" s="32">
        <v>-15</v>
      </c>
      <c r="D241" s="31" t="s">
        <v>140</v>
      </c>
      <c r="E241" s="31" t="s">
        <v>11</v>
      </c>
      <c r="F241" s="31" t="s">
        <v>140</v>
      </c>
      <c r="G241" s="31" t="s">
        <v>140</v>
      </c>
      <c r="H241" s="32">
        <v>-11.562799999999999</v>
      </c>
      <c r="I241" s="32">
        <v>8.6699999999999999E-2</v>
      </c>
      <c r="J241" s="32" t="s">
        <v>140</v>
      </c>
      <c r="K241" s="32">
        <v>-9.0686</v>
      </c>
      <c r="L241" s="32">
        <v>0.27339999999999998</v>
      </c>
      <c r="M241" s="32" t="s">
        <v>55</v>
      </c>
      <c r="N241" s="32">
        <v>1.2684</v>
      </c>
      <c r="O241" s="33">
        <v>3.9471000000000002E-5</v>
      </c>
      <c r="P241" s="32" t="s">
        <v>140</v>
      </c>
      <c r="Q241" s="32">
        <v>1.9869000000000001</v>
      </c>
      <c r="R241" s="32">
        <v>0.16250000000000001</v>
      </c>
      <c r="S241" s="32">
        <v>1.05</v>
      </c>
      <c r="T241" s="32">
        <v>0.03</v>
      </c>
      <c r="U241" s="31" t="s">
        <v>13</v>
      </c>
      <c r="V241" s="32">
        <v>3.1989799999999999E-2</v>
      </c>
      <c r="W241" s="32">
        <v>4.2413599999999998E-4</v>
      </c>
      <c r="X241" s="32">
        <v>0</v>
      </c>
      <c r="Y241" s="32">
        <v>0</v>
      </c>
      <c r="Z241" s="32">
        <v>0</v>
      </c>
      <c r="AA241" s="32">
        <v>0</v>
      </c>
      <c r="AB241" s="31" t="s">
        <v>11</v>
      </c>
      <c r="AC241" s="32" t="s">
        <v>55</v>
      </c>
      <c r="AD241" s="32">
        <v>83.55</v>
      </c>
      <c r="AE241" s="32">
        <v>1.35</v>
      </c>
      <c r="AF241" s="32">
        <v>59</v>
      </c>
      <c r="AG241" s="32">
        <v>626</v>
      </c>
      <c r="AH241" s="32">
        <f t="shared" si="26"/>
        <v>568</v>
      </c>
      <c r="AI241" s="32">
        <f t="shared" si="35"/>
        <v>71</v>
      </c>
      <c r="AJ241" s="32">
        <v>1766</v>
      </c>
      <c r="AK241" s="32">
        <v>19061.400000000001</v>
      </c>
      <c r="AL241" s="37">
        <f t="shared" si="36"/>
        <v>4.059953051643193</v>
      </c>
      <c r="AM241" s="32">
        <v>3337</v>
      </c>
      <c r="AN241" s="32">
        <f t="shared" si="37"/>
        <v>1.8729397662571173E-2</v>
      </c>
      <c r="AO241" s="32">
        <v>651</v>
      </c>
      <c r="AP241" s="32">
        <v>1221</v>
      </c>
      <c r="AQ241" s="32">
        <v>1001</v>
      </c>
      <c r="AR241" s="32">
        <v>3587</v>
      </c>
      <c r="AS241" s="32">
        <f t="shared" si="24"/>
        <v>570</v>
      </c>
      <c r="AT241" s="32">
        <f t="shared" si="25"/>
        <v>2586</v>
      </c>
      <c r="AU241" s="34">
        <v>568</v>
      </c>
    </row>
    <row r="242" spans="1:47">
      <c r="AN242" s="20"/>
    </row>
    <row r="244" spans="1:47">
      <c r="AO244" s="27" t="s">
        <v>90</v>
      </c>
    </row>
    <row r="245" spans="1:47">
      <c r="AO245" s="8">
        <f>INT(AVERAGE(AO230:AO241))</f>
        <v>668</v>
      </c>
      <c r="AP245" s="8">
        <f>INT(AVERAGE(AP230:AP241))</f>
        <v>1244</v>
      </c>
      <c r="AQ245" s="8">
        <f>INT(AVERAGE(AQ230:AQ241))</f>
        <v>977</v>
      </c>
      <c r="AR245" s="8">
        <f>INT(AVERAGE(AR230:AR241))</f>
        <v>3569</v>
      </c>
    </row>
    <row r="247" spans="1:47">
      <c r="S247" s="13"/>
    </row>
  </sheetData>
  <sortState ref="A3:XFD134">
    <sortCondition ref="A3:A134"/>
  </sortState>
  <phoneticPr fontId="7" type="noConversion"/>
  <pageMargins left="0.75" right="0.75" top="1" bottom="1" header="0.5" footer="0.5"/>
  <pageSetup orientation="portrait" horizontalDpi="4294967292" verticalDpi="4294967292"/>
  <ignoredErrors>
    <ignoredError sqref="AN217 AN206 AN202 AN146 AN100" formula="1"/>
    <ignoredError sqref="AN8:AN9 AO142 AP142:AR142 Q160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Toronto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Chen</dc:creator>
  <cp:lastModifiedBy>Stephen Morris</cp:lastModifiedBy>
  <dcterms:created xsi:type="dcterms:W3CDTF">2013-01-30T15:13:09Z</dcterms:created>
  <dcterms:modified xsi:type="dcterms:W3CDTF">2015-01-21T19:31:24Z</dcterms:modified>
</cp:coreProperties>
</file>